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60" windowWidth="11595" windowHeight="5895" firstSheet="4" activeTab="4"/>
  </bookViews>
  <sheets>
    <sheet name="2014- 9 muni" sheetId="5" state="hidden" r:id="rId1"/>
    <sheet name="2013-2014 (1)" sheetId="3" state="hidden" r:id="rId2"/>
    <sheet name="2012-2013" sheetId="1" state="hidden" r:id="rId3"/>
    <sheet name="Hoja2" sheetId="2" state="hidden" r:id="rId4"/>
    <sheet name="Est. vehicular playa 2015" sheetId="9" r:id="rId5"/>
  </sheets>
  <definedNames>
    <definedName name="_xlnm._FilterDatabase" localSheetId="1" hidden="1">'2013-2014 (1)'!$A$7:$X$50</definedName>
    <definedName name="_xlnm._FilterDatabase" localSheetId="0" hidden="1">'2014- 9 muni'!$A$7:$X$16</definedName>
    <definedName name="_xlnm.Print_Area" localSheetId="2">'2012-2013'!$A$1:$L$58</definedName>
    <definedName name="_xlnm.Print_Area" localSheetId="1">'2013-2014 (1)'!$A$1:$L$51</definedName>
    <definedName name="_xlnm.Print_Area" localSheetId="0">'2014- 9 muni'!$A$1:$L$17</definedName>
    <definedName name="_xlnm.Print_Area" localSheetId="4">'Est. vehicular playa 2015'!$A$1:$O$48</definedName>
  </definedNames>
  <calcPr calcId="124519"/>
</workbook>
</file>

<file path=xl/calcChain.xml><?xml version="1.0" encoding="utf-8"?>
<calcChain xmlns="http://schemas.openxmlformats.org/spreadsheetml/2006/main">
  <c r="E38" i="9"/>
  <c r="E41" s="1"/>
  <c r="F21" i="2"/>
  <c r="E25"/>
  <c r="F25"/>
  <c r="D25"/>
  <c r="F24"/>
  <c r="F23"/>
  <c r="F22"/>
  <c r="E17"/>
  <c r="D17"/>
  <c r="F14"/>
  <c r="G14"/>
  <c r="F16"/>
  <c r="G16"/>
  <c r="F15"/>
  <c r="G15"/>
  <c r="F13"/>
  <c r="G13"/>
  <c r="F5"/>
  <c r="G5"/>
  <c r="F6"/>
  <c r="G6"/>
  <c r="D4"/>
  <c r="D7"/>
  <c r="F4"/>
  <c r="G4"/>
  <c r="E7"/>
  <c r="F7"/>
  <c r="G7"/>
  <c r="V16" i="5"/>
  <c r="U16"/>
  <c r="T16"/>
  <c r="S16"/>
  <c r="Q16"/>
  <c r="L16"/>
  <c r="V15"/>
  <c r="U15"/>
  <c r="T15"/>
  <c r="S15"/>
  <c r="Q15"/>
  <c r="L15"/>
  <c r="U14"/>
  <c r="T14"/>
  <c r="S14"/>
  <c r="Q14"/>
  <c r="L14"/>
  <c r="V13"/>
  <c r="U13"/>
  <c r="T13"/>
  <c r="S13"/>
  <c r="Q13"/>
  <c r="L13"/>
  <c r="V12"/>
  <c r="U12"/>
  <c r="T12"/>
  <c r="S12"/>
  <c r="Q12"/>
  <c r="L12"/>
  <c r="V11"/>
  <c r="U11"/>
  <c r="T11"/>
  <c r="S11"/>
  <c r="Q11"/>
  <c r="L11"/>
  <c r="V10"/>
  <c r="U10"/>
  <c r="T10"/>
  <c r="S10"/>
  <c r="Q10"/>
  <c r="L10"/>
  <c r="U9"/>
  <c r="T9"/>
  <c r="S9"/>
  <c r="Q9"/>
  <c r="L9"/>
  <c r="V8"/>
  <c r="U8"/>
  <c r="T8"/>
  <c r="S8"/>
  <c r="Q8"/>
  <c r="L8"/>
  <c r="V48" i="3"/>
  <c r="U48"/>
  <c r="T48"/>
  <c r="V45"/>
  <c r="U45"/>
  <c r="T45"/>
  <c r="S45"/>
  <c r="Q35"/>
  <c r="L35"/>
  <c r="V29"/>
  <c r="U29"/>
  <c r="T29"/>
  <c r="S29"/>
  <c r="L23"/>
  <c r="V21"/>
  <c r="U21"/>
  <c r="T21"/>
  <c r="S21"/>
  <c r="U14"/>
  <c r="T14"/>
  <c r="S14"/>
  <c r="L14"/>
  <c r="Q16"/>
  <c r="V49"/>
  <c r="U49"/>
  <c r="T49"/>
  <c r="S49"/>
  <c r="V50"/>
  <c r="U50"/>
  <c r="T50"/>
  <c r="S50"/>
  <c r="V47"/>
  <c r="U47"/>
  <c r="T47"/>
  <c r="S47"/>
  <c r="V46"/>
  <c r="U46"/>
  <c r="T46"/>
  <c r="V44"/>
  <c r="U44"/>
  <c r="T44"/>
  <c r="S44"/>
  <c r="V43"/>
  <c r="U43"/>
  <c r="T43"/>
  <c r="S43"/>
  <c r="V42"/>
  <c r="U42"/>
  <c r="T42"/>
  <c r="S42"/>
  <c r="V41"/>
  <c r="U41"/>
  <c r="T41"/>
  <c r="S41"/>
  <c r="V40"/>
  <c r="U40"/>
  <c r="T40"/>
  <c r="S40"/>
  <c r="V39"/>
  <c r="U39"/>
  <c r="T39"/>
  <c r="S39"/>
  <c r="V38"/>
  <c r="U38"/>
  <c r="T38"/>
  <c r="S38"/>
  <c r="V37"/>
  <c r="U37"/>
  <c r="T37"/>
  <c r="S37"/>
  <c r="V36"/>
  <c r="U36"/>
  <c r="T36"/>
  <c r="S36"/>
  <c r="U35"/>
  <c r="T35"/>
  <c r="S35"/>
  <c r="V34"/>
  <c r="U34"/>
  <c r="T34"/>
  <c r="S34"/>
  <c r="V33"/>
  <c r="U33"/>
  <c r="T33"/>
  <c r="S33"/>
  <c r="V32"/>
  <c r="U32"/>
  <c r="T32"/>
  <c r="S32"/>
  <c r="V31"/>
  <c r="U31"/>
  <c r="T31"/>
  <c r="S31"/>
  <c r="V30"/>
  <c r="U30"/>
  <c r="T30"/>
  <c r="S30"/>
  <c r="V28"/>
  <c r="U28"/>
  <c r="T28"/>
  <c r="S28"/>
  <c r="V27"/>
  <c r="U27"/>
  <c r="T27"/>
  <c r="S27"/>
  <c r="V26"/>
  <c r="U26"/>
  <c r="T26"/>
  <c r="S26"/>
  <c r="V25"/>
  <c r="U25"/>
  <c r="T25"/>
  <c r="S25"/>
  <c r="V24"/>
  <c r="U24"/>
  <c r="T24"/>
  <c r="S24"/>
  <c r="V23"/>
  <c r="U23"/>
  <c r="T23"/>
  <c r="S23"/>
  <c r="V22"/>
  <c r="U22"/>
  <c r="T22"/>
  <c r="S22"/>
  <c r="V20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9"/>
  <c r="V10"/>
  <c r="V11"/>
  <c r="V12"/>
  <c r="V13"/>
  <c r="U9"/>
  <c r="U10"/>
  <c r="U11"/>
  <c r="U12"/>
  <c r="U13"/>
  <c r="T9"/>
  <c r="T10"/>
  <c r="T11"/>
  <c r="T12"/>
  <c r="T13"/>
  <c r="S9"/>
  <c r="S10"/>
  <c r="S11"/>
  <c r="S12"/>
  <c r="S13"/>
  <c r="V8"/>
  <c r="U8"/>
  <c r="T8"/>
  <c r="S8"/>
  <c r="Q49"/>
  <c r="Q47"/>
  <c r="Q46"/>
  <c r="Q45"/>
  <c r="Q41"/>
  <c r="Q42"/>
  <c r="Q43"/>
  <c r="Q44"/>
  <c r="Q39"/>
  <c r="Q37"/>
  <c r="Q34"/>
  <c r="Q32"/>
  <c r="Q31"/>
  <c r="Q30"/>
  <c r="Q29"/>
  <c r="Q21"/>
  <c r="Q24"/>
  <c r="Q23"/>
  <c r="Q22"/>
  <c r="Q19"/>
  <c r="R19"/>
  <c r="Q20"/>
  <c r="Q15"/>
  <c r="Q14"/>
  <c r="Q13"/>
  <c r="Q9"/>
  <c r="R9"/>
  <c r="Q10"/>
  <c r="Q50"/>
  <c r="L50"/>
  <c r="Q48"/>
  <c r="Q17"/>
  <c r="Q8"/>
  <c r="Q36"/>
  <c r="Q38"/>
  <c r="Q18"/>
  <c r="Q33"/>
  <c r="Q12"/>
  <c r="Q11"/>
  <c r="R11"/>
  <c r="Q26"/>
  <c r="R26"/>
  <c r="Q27"/>
  <c r="Q25"/>
  <c r="Q28"/>
  <c r="Q40"/>
  <c r="L49"/>
  <c r="L48"/>
  <c r="L47"/>
  <c r="L46"/>
  <c r="L45"/>
  <c r="L44"/>
  <c r="L43"/>
  <c r="L42"/>
  <c r="L41"/>
  <c r="L40"/>
  <c r="L39"/>
  <c r="L38"/>
  <c r="L37"/>
  <c r="L36"/>
  <c r="R35"/>
  <c r="L34"/>
  <c r="L33"/>
  <c r="L32"/>
  <c r="L31"/>
  <c r="L30"/>
  <c r="L29"/>
  <c r="L28"/>
  <c r="L27"/>
  <c r="L25"/>
  <c r="L24"/>
  <c r="R24"/>
  <c r="L22"/>
  <c r="L21"/>
  <c r="L20"/>
  <c r="L19"/>
  <c r="L18"/>
  <c r="R18"/>
  <c r="L17"/>
  <c r="L16"/>
  <c r="R16"/>
  <c r="L15"/>
  <c r="R15"/>
  <c r="L13"/>
  <c r="R13"/>
  <c r="L12"/>
  <c r="L11"/>
  <c r="L10"/>
  <c r="R10"/>
  <c r="L9"/>
  <c r="L8"/>
  <c r="V8" i="1"/>
  <c r="U8"/>
  <c r="T8"/>
  <c r="S8"/>
  <c r="V9"/>
  <c r="U9"/>
  <c r="T9"/>
  <c r="S9"/>
  <c r="Q9"/>
  <c r="Q8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Q16"/>
  <c r="R16"/>
  <c r="Q50"/>
  <c r="Q49"/>
  <c r="Q48"/>
  <c r="R48"/>
  <c r="Q47"/>
  <c r="Q46"/>
  <c r="Q45"/>
  <c r="Q44"/>
  <c r="R44"/>
  <c r="Q43"/>
  <c r="Q42"/>
  <c r="Q41"/>
  <c r="Q40"/>
  <c r="R40"/>
  <c r="Q39"/>
  <c r="Q38"/>
  <c r="Q37"/>
  <c r="Q36"/>
  <c r="R36"/>
  <c r="Q35"/>
  <c r="Q34"/>
  <c r="R34"/>
  <c r="Q33"/>
  <c r="Q32"/>
  <c r="Q31"/>
  <c r="Q30"/>
  <c r="Q29"/>
  <c r="Q28"/>
  <c r="Q27"/>
  <c r="Q26"/>
  <c r="Q25"/>
  <c r="Q24"/>
  <c r="Q23"/>
  <c r="Q22"/>
  <c r="Q21"/>
  <c r="Q20"/>
  <c r="Q19"/>
  <c r="Q18"/>
  <c r="Q17"/>
  <c r="Q15"/>
  <c r="Q14"/>
  <c r="Q13"/>
  <c r="Q12"/>
  <c r="R12"/>
  <c r="Q11"/>
  <c r="Q10"/>
  <c r="L14"/>
  <c r="L9"/>
  <c r="L10"/>
  <c r="L34"/>
  <c r="L15"/>
  <c r="L50"/>
  <c r="L49"/>
  <c r="L48"/>
  <c r="L47"/>
  <c r="L46"/>
  <c r="L45"/>
  <c r="L44"/>
  <c r="L43"/>
  <c r="L42"/>
  <c r="L41"/>
  <c r="L40"/>
  <c r="L39"/>
  <c r="L38"/>
  <c r="L37"/>
  <c r="L36"/>
  <c r="L35"/>
  <c r="L33"/>
  <c r="L32"/>
  <c r="L31"/>
  <c r="L30"/>
  <c r="L29"/>
  <c r="L28"/>
  <c r="L27"/>
  <c r="L26"/>
  <c r="L25"/>
  <c r="L24"/>
  <c r="L23"/>
  <c r="L22"/>
  <c r="L21"/>
  <c r="L20"/>
  <c r="L19"/>
  <c r="L18"/>
  <c r="L17"/>
  <c r="L13"/>
  <c r="L12"/>
  <c r="L11"/>
  <c r="L8"/>
  <c r="R23" i="3"/>
  <c r="R50"/>
  <c r="R14"/>
  <c r="R40"/>
  <c r="R25"/>
  <c r="R36"/>
  <c r="R37"/>
  <c r="R44"/>
  <c r="R42"/>
  <c r="R28"/>
  <c r="R33"/>
  <c r="R38"/>
  <c r="R48"/>
  <c r="R22"/>
  <c r="R29"/>
  <c r="R31"/>
  <c r="R34"/>
  <c r="R39"/>
  <c r="R43"/>
  <c r="R41"/>
  <c r="R12"/>
  <c r="R17"/>
  <c r="R30"/>
  <c r="R32"/>
  <c r="R46"/>
  <c r="R49"/>
  <c r="R8"/>
  <c r="R45"/>
  <c r="R47"/>
  <c r="R20"/>
  <c r="R15" i="5"/>
  <c r="R8"/>
  <c r="R10"/>
  <c r="R12"/>
  <c r="R16"/>
  <c r="R9"/>
  <c r="R11"/>
  <c r="R13"/>
  <c r="R14"/>
  <c r="F17" i="2"/>
  <c r="G17"/>
  <c r="R13" i="1"/>
  <c r="R22"/>
  <c r="R38"/>
  <c r="R10"/>
  <c r="R14"/>
  <c r="R19"/>
  <c r="R23"/>
  <c r="R27"/>
  <c r="R31"/>
  <c r="R35"/>
  <c r="R39"/>
  <c r="R43"/>
  <c r="R47"/>
  <c r="R21" i="3"/>
  <c r="R11" i="1"/>
  <c r="R15"/>
  <c r="R20"/>
  <c r="R24"/>
  <c r="R28"/>
  <c r="R32"/>
  <c r="R8"/>
  <c r="R27" i="3"/>
  <c r="R17" i="1"/>
  <c r="R21"/>
  <c r="R25"/>
  <c r="R29"/>
  <c r="R33"/>
  <c r="R37"/>
  <c r="R41"/>
  <c r="R45"/>
  <c r="R49"/>
  <c r="R9"/>
  <c r="R18"/>
  <c r="R26"/>
  <c r="R30"/>
  <c r="R42"/>
  <c r="R46"/>
  <c r="R50"/>
</calcChain>
</file>

<file path=xl/sharedStrings.xml><?xml version="1.0" encoding="utf-8"?>
<sst xmlns="http://schemas.openxmlformats.org/spreadsheetml/2006/main" count="662" uniqueCount="364">
  <si>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</si>
  <si>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</si>
  <si>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</si>
  <si>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</si>
  <si>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</si>
  <si>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</si>
  <si>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</si>
  <si>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</si>
  <si>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</si>
  <si>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</si>
  <si>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</si>
  <si>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</si>
  <si>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</si>
  <si>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</si>
  <si>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</si>
  <si>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</si>
  <si>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</si>
  <si>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</si>
  <si>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</si>
  <si>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</si>
  <si>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</si>
  <si>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</si>
  <si>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</si>
  <si>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</si>
  <si>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</si>
  <si>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</si>
  <si>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</si>
  <si>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</si>
  <si>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</si>
  <si>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</si>
  <si>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</si>
  <si>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</si>
  <si>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</si>
  <si>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</si>
  <si>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</si>
  <si>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</si>
  <si>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</si>
  <si>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</si>
  <si>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</si>
  <si>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</si>
  <si>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</si>
  <si>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</si>
  <si>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</si>
  <si>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</si>
  <si>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</si>
  <si>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</si>
  <si>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</si>
  <si>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</si>
  <si>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</si>
  <si>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</si>
  <si>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</si>
  <si>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</si>
  <si>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</si>
  <si>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</si>
  <si>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</si>
  <si>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</si>
  <si>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</si>
  <si>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</si>
  <si>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</si>
  <si>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</si>
  <si>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</si>
  <si>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</si>
  <si>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</si>
  <si>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</si>
  <si>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</si>
  <si>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</si>
  <si>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</si>
  <si>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</si>
  <si>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</si>
  <si>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</si>
  <si>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</si>
  <si>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</si>
  <si>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</si>
  <si>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</si>
  <si>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</si>
  <si>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</si>
  <si>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</si>
  <si>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</si>
  <si>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</si>
  <si>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</si>
  <si>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</si>
  <si>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</si>
  <si>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</si>
  <si>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</si>
  <si>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</si>
  <si>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</si>
  <si>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</si>
  <si>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</si>
  <si>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</si>
  <si>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</si>
  <si>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</si>
  <si>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</si>
  <si>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</si>
  <si>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</si>
  <si>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</si>
  <si>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</si>
  <si>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</si>
  <si>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</si>
  <si>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</si>
  <si>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</si>
  <si>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</si>
  <si>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</si>
  <si>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</si>
  <si>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</si>
  <si>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</si>
  <si>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</si>
  <si>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</si>
  <si>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</si>
  <si>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</si>
  <si>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</si>
  <si>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</si>
  <si>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</si>
  <si>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</si>
  <si>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</si>
  <si>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</si>
  <si>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</si>
  <si>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</si>
  <si>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</si>
  <si>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</si>
  <si>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</si>
  <si>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</si>
  <si>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</si>
  <si>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</si>
  <si>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</si>
  <si>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</si>
  <si>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</si>
  <si>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</si>
  <si>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</si>
  <si>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</si>
  <si>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</si>
  <si>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</si>
  <si>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</si>
  <si>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</si>
  <si>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</si>
  <si>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</si>
  <si>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</si>
  <si>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</si>
  <si>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</si>
  <si>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</si>
  <si>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</si>
  <si>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</si>
  <si>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</si>
  <si>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</si>
  <si>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</si>
  <si>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</si>
  <si>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</si>
  <si>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</si>
  <si>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</si>
  <si>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</si>
  <si>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</si>
  <si>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</si>
  <si>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</si>
  <si>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</si>
  <si>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</si>
  <si>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</si>
  <si>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</si>
  <si>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</si>
  <si>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</si>
  <si>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</si>
  <si>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</si>
  <si>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</si>
  <si>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</si>
  <si>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</si>
  <si>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</si>
  <si>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</si>
  <si>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</si>
  <si>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</si>
  <si>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</si>
  <si>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</si>
  <si>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</si>
  <si>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</si>
  <si>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</si>
  <si>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</si>
  <si>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</si>
  <si>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</si>
  <si>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</si>
  <si>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</si>
  <si>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</si>
  <si>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</si>
  <si>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</si>
  <si>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</si>
  <si>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</si>
  <si>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</si>
  <si>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</si>
  <si>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</si>
  <si>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</si>
  <si>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</si>
  <si>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</si>
  <si>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</si>
  <si>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</si>
  <si>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</si>
  <si>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</si>
  <si>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</si>
  <si>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</si>
  <si>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</si>
  <si>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</si>
  <si>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</si>
  <si>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</si>
  <si>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</si>
  <si>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</si>
  <si>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</si>
  <si>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</si>
  <si>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</si>
  <si>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</si>
  <si>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</si>
  <si>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</si>
  <si>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</si>
  <si>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</si>
  <si>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</si>
  <si>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</si>
  <si>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</si>
  <si>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</si>
  <si>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</si>
  <si>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</si>
  <si>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</si>
  <si>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</si>
  <si>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</si>
  <si>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</si>
  <si>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</si>
  <si>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</si>
  <si>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</si>
  <si>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</si>
  <si>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</si>
  <si>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</si>
  <si>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</si>
  <si>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</si>
  <si>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</si>
  <si>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</si>
  <si>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</si>
  <si>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</si>
  <si>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</si>
  <si>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</si>
  <si>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</si>
  <si>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</si>
  <si>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</si>
  <si>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</si>
  <si>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</si>
  <si>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</si>
  <si>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</si>
  <si>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</si>
  <si>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</si>
  <si>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</si>
  <si>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</si>
  <si>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</si>
  <si>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</si>
  <si>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</si>
  <si>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</si>
  <si>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</si>
  <si>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</si>
  <si>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</si>
  <si>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</si>
  <si>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</si>
  <si>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</si>
  <si>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</si>
  <si>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</si>
  <si>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</si>
  <si>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</si>
  <si>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</si>
  <si>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</si>
  <si>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</si>
  <si>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</si>
  <si>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</si>
  <si>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</si>
  <si>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</si>
  <si>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</si>
  <si>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</si>
  <si>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</si>
  <si>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</si>
  <si>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</si>
  <si>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</si>
  <si>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</si>
  <si>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</si>
  <si>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</si>
  <si>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</si>
  <si>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</si>
  <si>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</si>
  <si>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</si>
  <si>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</si>
  <si>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</si>
  <si>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</si>
  <si>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</si>
  <si>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 xml:space="preserve">Fecha: </t>
  </si>
  <si>
    <t>Fuente:  Expedientes de ratificación presentados por Municipalidades Distritales de la Provincia de Lima</t>
  </si>
  <si>
    <t>Lun-Dom (09:00-17:00)</t>
  </si>
  <si>
    <t>Playa Grande</t>
  </si>
  <si>
    <t>Playa Chica</t>
  </si>
  <si>
    <t>(parte Av. Las Ninfas)</t>
  </si>
  <si>
    <t>Lun-Dom (10:00-18:00)</t>
  </si>
  <si>
    <t>Playa El Silencio</t>
  </si>
  <si>
    <t>Lun-Dom(08:00-18:00)</t>
  </si>
  <si>
    <t>Playa Naplo</t>
  </si>
  <si>
    <t>Playa San Pedro</t>
  </si>
  <si>
    <t>Playa Arica</t>
  </si>
  <si>
    <t>Lun-Dom (09:00-21:00)</t>
  </si>
  <si>
    <t>Playa Los Yuyos</t>
  </si>
  <si>
    <t>Playa Los Pavos</t>
  </si>
  <si>
    <t>Playas Las Sombrillas</t>
  </si>
  <si>
    <t>COSTO DEL SERVICIO S/.</t>
  </si>
  <si>
    <t>ESPACIOS</t>
  </si>
  <si>
    <t>ZONAS AUTORIZADAS / HORARIO</t>
  </si>
  <si>
    <t xml:space="preserve">TASA POR
 1/2 HORA </t>
  </si>
  <si>
    <t>PERIODO</t>
  </si>
  <si>
    <t>MUNICIPALIDAD DISTRITAL</t>
  </si>
  <si>
    <t>N°</t>
  </si>
  <si>
    <t xml:space="preserve">   </t>
  </si>
  <si>
    <t>Lun - Dom. (08:00 - 18:00)</t>
  </si>
  <si>
    <t>Lun - Dom. (08:00 - 24:00)</t>
  </si>
  <si>
    <t>Lun-Dom (09:00-18:00)</t>
  </si>
  <si>
    <t xml:space="preserve">Playas Las Sombrillas, Agua Dulce II y El Faro </t>
  </si>
  <si>
    <t>Playas La Herradura y Agua Dulce I</t>
  </si>
  <si>
    <t xml:space="preserve">Chorrillos </t>
  </si>
  <si>
    <t xml:space="preserve">Punta Negra </t>
  </si>
  <si>
    <t>(Periodo 2015)</t>
  </si>
  <si>
    <t>Villa El Salvador</t>
  </si>
  <si>
    <t>416-MDB</t>
  </si>
  <si>
    <t>01/01/2015 - 29/04/2015</t>
  </si>
  <si>
    <t>02/10/2015 - 31/12/2015</t>
  </si>
  <si>
    <t>261 - MDCH</t>
  </si>
  <si>
    <t>03/12/2014 - 31/03/2015</t>
  </si>
  <si>
    <t>01/04/2015 - 01/12/2015</t>
  </si>
  <si>
    <t xml:space="preserve">291/ML </t>
  </si>
  <si>
    <t>01/01/2015 - 29/04/2015 y</t>
  </si>
  <si>
    <t>11/12/2015 - 31/12/2015</t>
  </si>
  <si>
    <t>172-2014/MDP</t>
  </si>
  <si>
    <t>01/01/2015 - 19/04/2015 y</t>
  </si>
  <si>
    <t>01/12/2015 - 31/12/2015</t>
  </si>
  <si>
    <t>283-2014-MDPH</t>
  </si>
  <si>
    <t>01/01/2015- 30/04/2015 y</t>
  </si>
  <si>
    <t>07/11/2015 - 31/12/2015</t>
  </si>
  <si>
    <t>Playa Caballeros (Barcaza)</t>
  </si>
  <si>
    <t>003-2014-MDPN</t>
  </si>
  <si>
    <t>01/01/2015 - 09/04/2015 y</t>
  </si>
  <si>
    <t>12/12/2015 - 31/12/2015</t>
  </si>
  <si>
    <t>Playas Punta Rocas y La Pocita</t>
  </si>
  <si>
    <t>214-2014-MSMM</t>
  </si>
  <si>
    <t xml:space="preserve">Parqueo 1 (entrada del distrito) , Parqueo 2 (costado </t>
  </si>
  <si>
    <t>Vie-Dom (11:00-16:00)</t>
  </si>
  <si>
    <t>Parqueo 2 (Costado de la Comisaría) y Parqueo 3 (Frente a la Comisaría)</t>
  </si>
  <si>
    <t xml:space="preserve">de la comisaría), Parqueo 3 (Frente de Comisaría), </t>
  </si>
  <si>
    <t xml:space="preserve">Parqueo 4 (Frente a Terramar) y Parqueo 5  </t>
  </si>
  <si>
    <t>25/12/2015 - 31/12/2015</t>
  </si>
  <si>
    <t>01/01/2015 - 01/04/2015 y</t>
  </si>
  <si>
    <t>Lun-Jue (11:00-16:00)</t>
  </si>
  <si>
    <t>405-2014-MDSR</t>
  </si>
  <si>
    <t>01/01/2015 - 01/04/2015</t>
  </si>
  <si>
    <t>314-2014-MVES</t>
  </si>
  <si>
    <t>14/12/2014 - 12/04/2015</t>
  </si>
  <si>
    <t>Playa Venecia</t>
  </si>
  <si>
    <t>Playa Barlovento</t>
  </si>
  <si>
    <t>A.C. 2451</t>
  </si>
  <si>
    <t>A.C. 2447</t>
  </si>
  <si>
    <t>A.C. 2446</t>
  </si>
  <si>
    <t>31.12.2014</t>
  </si>
  <si>
    <t>25.12.2014</t>
  </si>
  <si>
    <t>A.C. 2453</t>
  </si>
  <si>
    <t>A.C. 2449</t>
  </si>
  <si>
    <t>A.C. 2448</t>
  </si>
  <si>
    <t>A.C. 2450</t>
  </si>
  <si>
    <t>01.01.2015</t>
  </si>
  <si>
    <t>A.C.2454</t>
  </si>
  <si>
    <t>A.C. 2452</t>
  </si>
  <si>
    <t>28.12.2014</t>
  </si>
  <si>
    <t>ORDENANZAS</t>
  </si>
  <si>
    <t>INFORMACIÓN DE LAS ORDENANZAS DE ESTACIONAMIENTO VEHICULAR EN PLAYAS RATIFICADAS POR LA MUNICIPALIDAD METROPOLITANA DE LIMA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</si>
</sst>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dd/mm/yy"/>
    <numFmt numFmtId="166" formatCode="#,##0.00\ \ \ \ \ \ \ \ "/>
    <numFmt numFmtId="167" formatCode="_(* #,##0.00_);_(* \(#,##0.00\);_(&quot;-.-&quot;_);_(@_)"/>
    <numFmt numFmtId="168" formatCode="#,##0.00\ _€"/>
  </numFmts>
  <fonts count="23">
    <font>
      <sz val="10"/>
      <name val="Arial"/>
    </font>
    <font>
      <sz val="10"/>
      <name val="Arial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15"/>
      <color indexed="18"/>
      <name val="Arial"/>
      <family val="2"/>
    </font>
    <font>
      <sz val="14"/>
      <color indexed="1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165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5" fontId="4" fillId="2" borderId="0" xfId="1" quotePrefix="1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10" fontId="1" fillId="6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1" applyNumberFormat="1" applyFont="1" applyFill="1" applyBorder="1" applyAlignment="1">
      <alignment horizontal="center"/>
    </xf>
    <xf numFmtId="4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5" fontId="4" fillId="6" borderId="0" xfId="1" quotePrefix="1" applyNumberFormat="1" applyFont="1" applyFill="1" applyBorder="1" applyAlignment="1">
      <alignment horizontal="center"/>
    </xf>
    <xf numFmtId="4" fontId="0" fillId="6" borderId="0" xfId="0" applyNumberFormat="1" applyFill="1" applyAlignment="1">
      <alignment horizontal="center" vertical="center"/>
    </xf>
    <xf numFmtId="166" fontId="4" fillId="6" borderId="0" xfId="0" applyNumberFormat="1" applyFont="1" applyFill="1" applyBorder="1" applyAlignment="1"/>
    <xf numFmtId="166" fontId="4" fillId="6" borderId="0" xfId="0" applyNumberFormat="1" applyFont="1" applyFill="1" applyBorder="1" applyAlignment="1">
      <alignment horizontal="center" vertical="center"/>
    </xf>
    <xf numFmtId="165" fontId="4" fillId="6" borderId="0" xfId="1" quotePrefix="1" applyNumberFormat="1" applyFont="1" applyFill="1" applyAlignment="1">
      <alignment horizontal="center"/>
    </xf>
    <xf numFmtId="166" fontId="4" fillId="6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2" borderId="0" xfId="0" applyFill="1" applyAlignment="1">
      <alignment horizontal="center" vertical="center"/>
    </xf>
    <xf numFmtId="1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 wrapText="1"/>
    </xf>
    <xf numFmtId="4" fontId="0" fillId="2" borderId="0" xfId="0" applyNumberFormat="1" applyFill="1" applyAlignment="1">
      <alignment horizontal="center" vertical="center"/>
    </xf>
    <xf numFmtId="10" fontId="1" fillId="2" borderId="0" xfId="2" applyNumberFormat="1" applyFont="1" applyFill="1" applyAlignment="1"/>
    <xf numFmtId="0" fontId="18" fillId="6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6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6" fontId="4" fillId="6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6" borderId="0" xfId="0" applyFont="1" applyFill="1" applyAlignment="1">
      <alignment vertical="center"/>
    </xf>
    <xf numFmtId="4" fontId="4" fillId="6" borderId="0" xfId="0" applyNumberFormat="1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165" fontId="4" fillId="6" borderId="0" xfId="1" quotePrefix="1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0" fillId="2" borderId="0" xfId="2" applyNumberFormat="1" applyFont="1" applyFill="1" applyAlignment="1"/>
    <xf numFmtId="0" fontId="10" fillId="2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quotePrefix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66" fontId="4" fillId="7" borderId="0" xfId="0" applyNumberFormat="1" applyFont="1" applyFill="1" applyBorder="1" applyAlignment="1">
      <alignment horizontal="center" vertical="center"/>
    </xf>
    <xf numFmtId="10" fontId="1" fillId="7" borderId="0" xfId="2" applyNumberFormat="1" applyFont="1" applyFill="1" applyAlignment="1"/>
    <xf numFmtId="0" fontId="0" fillId="7" borderId="0" xfId="0" applyFill="1" applyAlignment="1">
      <alignment horizontal="center" vertical="center"/>
    </xf>
    <xf numFmtId="0" fontId="0" fillId="7" borderId="0" xfId="0" applyFill="1" applyAlignment="1"/>
    <xf numFmtId="4" fontId="0" fillId="7" borderId="0" xfId="0" applyNumberForma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165" fontId="4" fillId="7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7" borderId="3" xfId="2" applyFont="1" applyFill="1" applyBorder="1" applyAlignment="1"/>
    <xf numFmtId="4" fontId="13" fillId="0" borderId="3" xfId="0" applyNumberFormat="1" applyFont="1" applyBorder="1" applyAlignment="1"/>
    <xf numFmtId="0" fontId="17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7" fillId="0" borderId="3" xfId="0" applyNumberFormat="1" applyFont="1" applyBorder="1" applyAlignment="1"/>
    <xf numFmtId="4" fontId="4" fillId="2" borderId="0" xfId="0" applyNumberFormat="1" applyFont="1" applyFill="1" applyAlignment="1">
      <alignment horizontal="left" wrapText="1"/>
    </xf>
    <xf numFmtId="168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16" fillId="2" borderId="0" xfId="0" applyFont="1" applyFill="1" applyAlignment="1"/>
    <xf numFmtId="40" fontId="10" fillId="2" borderId="0" xfId="0" applyNumberFormat="1" applyFont="1" applyFill="1" applyAlignment="1"/>
    <xf numFmtId="0" fontId="10" fillId="2" borderId="0" xfId="0" applyFont="1" applyFill="1" applyAlignment="1">
      <alignment vertical="top"/>
    </xf>
    <xf numFmtId="40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/>
    <xf numFmtId="4" fontId="4" fillId="2" borderId="0" xfId="0" applyNumberFormat="1" applyFont="1" applyFill="1" applyAlignment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top"/>
    </xf>
    <xf numFmtId="0" fontId="19" fillId="8" borderId="0" xfId="0" applyFont="1" applyFill="1" applyAlignment="1">
      <alignment horizontal="center"/>
    </xf>
    <xf numFmtId="0" fontId="19" fillId="3" borderId="0" xfId="0" applyFont="1" applyFill="1" applyAlignment="1">
      <alignment horizontal="left" vertical="top"/>
    </xf>
    <xf numFmtId="14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2" fontId="19" fillId="3" borderId="0" xfId="0" applyNumberFormat="1" applyFont="1" applyFill="1" applyAlignment="1">
      <alignment horizontal="center" vertical="center"/>
    </xf>
    <xf numFmtId="168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top" wrapText="1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168" fontId="19" fillId="2" borderId="0" xfId="0" applyNumberFormat="1" applyFont="1" applyFill="1" applyAlignment="1">
      <alignment horizontal="center" vertical="center" wrapText="1"/>
    </xf>
    <xf numFmtId="14" fontId="19" fillId="3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168" fontId="19" fillId="2" borderId="0" xfId="0" applyNumberFormat="1" applyFont="1" applyFill="1" applyAlignment="1">
      <alignment horizontal="center"/>
    </xf>
    <xf numFmtId="2" fontId="19" fillId="2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/>
    <xf numFmtId="0" fontId="22" fillId="3" borderId="0" xfId="0" applyFont="1" applyFill="1" applyAlignment="1">
      <alignment vertical="top"/>
    </xf>
    <xf numFmtId="0" fontId="22" fillId="3" borderId="0" xfId="0" applyFont="1" applyFill="1" applyAlignment="1">
      <alignment horizontal="center" vertical="top"/>
    </xf>
    <xf numFmtId="0" fontId="22" fillId="8" borderId="0" xfId="0" applyFont="1" applyFill="1" applyBorder="1" applyAlignment="1">
      <alignment vertical="top"/>
    </xf>
    <xf numFmtId="168" fontId="22" fillId="8" borderId="0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vertical="center"/>
    </xf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vertical="top" wrapText="1"/>
    </xf>
    <xf numFmtId="0" fontId="22" fillId="3" borderId="0" xfId="0" applyFont="1" applyFill="1" applyAlignment="1">
      <alignment vertical="top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vertical="top" wrapText="1"/>
    </xf>
    <xf numFmtId="0" fontId="22" fillId="3" borderId="0" xfId="0" applyFont="1" applyFill="1" applyAlignment="1">
      <alignment wrapText="1"/>
    </xf>
    <xf numFmtId="0" fontId="22" fillId="2" borderId="0" xfId="0" applyFont="1" applyFill="1" applyAlignment="1"/>
    <xf numFmtId="0" fontId="22" fillId="2" borderId="0" xfId="0" applyFont="1" applyFill="1" applyAlignment="1">
      <alignment horizontal="center"/>
    </xf>
    <xf numFmtId="168" fontId="22" fillId="2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 vertical="center"/>
    </xf>
    <xf numFmtId="14" fontId="4" fillId="9" borderId="0" xfId="0" applyNumberFormat="1" applyFont="1" applyFill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4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2" fontId="22" fillId="3" borderId="0" xfId="0" applyNumberFormat="1" applyFont="1" applyFill="1" applyAlignment="1">
      <alignment horizontal="center" vertical="center"/>
    </xf>
    <xf numFmtId="14" fontId="19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4" fontId="19" fillId="8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14" fontId="22" fillId="3" borderId="0" xfId="0" applyNumberFormat="1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14" fontId="19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8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 vertical="justify" wrapText="1"/>
    </xf>
    <xf numFmtId="0" fontId="21" fillId="3" borderId="4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top"/>
    </xf>
    <xf numFmtId="2" fontId="22" fillId="8" borderId="0" xfId="0" applyNumberFormat="1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wrapText="1"/>
    </xf>
    <xf numFmtId="0" fontId="22" fillId="8" borderId="0" xfId="0" applyFont="1" applyFill="1" applyAlignment="1">
      <alignment horizontal="center" wrapText="1"/>
    </xf>
    <xf numFmtId="0" fontId="22" fillId="8" borderId="0" xfId="0" applyFont="1" applyFill="1" applyBorder="1" applyAlignment="1">
      <alignment horizontal="center" vertical="center"/>
    </xf>
    <xf numFmtId="2" fontId="22" fillId="8" borderId="0" xfId="0" applyNumberFormat="1" applyFont="1" applyFill="1" applyAlignment="1">
      <alignment horizontal="center" vertical="center"/>
    </xf>
    <xf numFmtId="168" fontId="22" fillId="8" borderId="0" xfId="0" applyNumberFormat="1" applyFont="1" applyFill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8" fontId="22" fillId="2" borderId="0" xfId="0" applyNumberFormat="1" applyFont="1" applyFill="1" applyAlignment="1">
      <alignment horizontal="center" vertical="center" wrapText="1"/>
    </xf>
    <xf numFmtId="14" fontId="19" fillId="3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left" wrapText="1"/>
    </xf>
    <xf numFmtId="0" fontId="22" fillId="8" borderId="0" xfId="0" applyFont="1" applyFill="1" applyBorder="1" applyAlignment="1">
      <alignment horizontal="left" vertical="top" wrapText="1"/>
    </xf>
    <xf numFmtId="2" fontId="22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000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topLeftCell="M1" zoomScaleNormal="85" workbookViewId="0">
      <selection sqref="A1:L1"/>
    </sheetView>
  </sheetViews>
  <sheetFormatPr baseColWidth="10" defaultRowHeight="12.75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89" customWidth="1"/>
    <col min="18" max="22" width="10.7109375" customWidth="1"/>
    <col min="23" max="23" width="11.42578125" style="89"/>
    <col min="24" max="24" width="12.28515625" bestFit="1" customWidth="1"/>
  </cols>
  <sheetData>
    <row r="1" spans="1:23" ht="18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23" ht="15.75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2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>
      <c r="A5" s="241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38" t="s">
        <v>151</v>
      </c>
      <c r="I5" s="238"/>
      <c r="J5" s="238"/>
      <c r="K5" s="238"/>
      <c r="L5" s="238"/>
      <c r="M5" s="238" t="s">
        <v>154</v>
      </c>
      <c r="N5" s="238"/>
      <c r="O5" s="238"/>
      <c r="P5" s="238"/>
      <c r="Q5" s="238"/>
      <c r="R5" s="238" t="s">
        <v>260</v>
      </c>
      <c r="S5" s="238"/>
      <c r="T5" s="238"/>
      <c r="U5" s="238"/>
      <c r="V5" s="238"/>
    </row>
    <row r="6" spans="1:23" ht="39" customHeight="1" thickBot="1">
      <c r="A6" s="242"/>
      <c r="B6" s="242"/>
      <c r="C6" s="242"/>
      <c r="D6" s="242"/>
      <c r="E6" s="242"/>
      <c r="F6" s="242"/>
      <c r="G6" s="242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56" customFormat="1" ht="15" customHeight="1">
      <c r="A8" s="146">
        <v>1</v>
      </c>
      <c r="B8" s="147" t="s">
        <v>18</v>
      </c>
      <c r="C8" s="148"/>
      <c r="D8" s="149"/>
      <c r="E8" s="150"/>
      <c r="F8" s="151"/>
      <c r="G8" s="149"/>
      <c r="H8" s="152">
        <v>131218.99</v>
      </c>
      <c r="I8" s="152">
        <v>795291.19</v>
      </c>
      <c r="J8" s="152">
        <v>669479.75</v>
      </c>
      <c r="K8" s="152">
        <v>297499.76</v>
      </c>
      <c r="L8" s="152">
        <f>H8+I8+J8+K8</f>
        <v>1893489.69</v>
      </c>
      <c r="M8" s="152">
        <v>163121.97</v>
      </c>
      <c r="N8" s="152">
        <v>945086.28</v>
      </c>
      <c r="O8" s="152">
        <v>788624.09</v>
      </c>
      <c r="P8" s="152">
        <v>361067.47</v>
      </c>
      <c r="Q8" s="157">
        <f t="shared" ref="Q8:Q13" si="0">+M8+N8+O8+P8</f>
        <v>2257899.8099999996</v>
      </c>
      <c r="R8" s="154">
        <f t="shared" ref="R8:R16" si="1">+Q8/L8-1</f>
        <v>0.19245424040307268</v>
      </c>
      <c r="S8" s="154">
        <f>+M8/H8-1</f>
        <v>0.24312776679655901</v>
      </c>
      <c r="T8" s="154">
        <f>+N8/I8-1</f>
        <v>0.18835250771481582</v>
      </c>
      <c r="U8" s="154">
        <f>+O8/J8-1</f>
        <v>0.17796556206517078</v>
      </c>
      <c r="V8" s="154">
        <f>+P8/K8-1</f>
        <v>0.21367314716489161</v>
      </c>
      <c r="W8" s="155" t="s">
        <v>243</v>
      </c>
    </row>
    <row r="9" spans="1:23" s="20" customFormat="1" ht="15" customHeight="1">
      <c r="A9" s="63">
        <v>2</v>
      </c>
      <c r="B9" s="91" t="s">
        <v>167</v>
      </c>
      <c r="C9" s="38"/>
      <c r="D9" s="61"/>
      <c r="E9" s="11"/>
      <c r="F9" s="62"/>
      <c r="G9" s="61"/>
      <c r="H9" s="128">
        <v>1945780.15</v>
      </c>
      <c r="I9" s="128">
        <v>8639702.9000000004</v>
      </c>
      <c r="J9" s="128">
        <v>4395751.12</v>
      </c>
      <c r="K9" s="128">
        <v>2764279.83</v>
      </c>
      <c r="L9" s="128">
        <f>+H9+I9+J9</f>
        <v>14981234.170000002</v>
      </c>
      <c r="M9" s="115">
        <v>1945780.15</v>
      </c>
      <c r="N9" s="115">
        <v>8481221.7699999996</v>
      </c>
      <c r="O9" s="115">
        <v>4688005.79</v>
      </c>
      <c r="P9" s="48"/>
      <c r="Q9" s="115">
        <f t="shared" si="0"/>
        <v>15115007.710000001</v>
      </c>
      <c r="R9" s="116">
        <f t="shared" si="1"/>
        <v>8.9294071824790322E-3</v>
      </c>
      <c r="S9" s="116">
        <f>+M9/H9-1</f>
        <v>0</v>
      </c>
      <c r="T9" s="116">
        <f>+N9/I9-1</f>
        <v>-1.8343354144735757E-2</v>
      </c>
      <c r="U9" s="116">
        <f>+O9/J9-1</f>
        <v>6.6485718145025352E-2</v>
      </c>
      <c r="V9" s="144" t="s">
        <v>252</v>
      </c>
      <c r="W9" s="145" t="s">
        <v>247</v>
      </c>
    </row>
    <row r="10" spans="1:23" s="156" customFormat="1" ht="15" customHeight="1">
      <c r="A10" s="146">
        <v>3</v>
      </c>
      <c r="B10" s="147" t="s">
        <v>20</v>
      </c>
      <c r="C10" s="148"/>
      <c r="D10" s="149"/>
      <c r="E10" s="150"/>
      <c r="F10" s="151"/>
      <c r="G10" s="149"/>
      <c r="H10" s="152">
        <v>681622.59</v>
      </c>
      <c r="I10" s="152">
        <v>3687419.14</v>
      </c>
      <c r="J10" s="152">
        <v>1943303.78</v>
      </c>
      <c r="K10" s="152">
        <v>2231418.1800000002</v>
      </c>
      <c r="L10" s="152">
        <f>SUM(H10:K10)</f>
        <v>8543763.6900000013</v>
      </c>
      <c r="M10" s="152">
        <v>1194369.96</v>
      </c>
      <c r="N10" s="152">
        <v>4167985.48</v>
      </c>
      <c r="O10" s="152">
        <v>2698400.06</v>
      </c>
      <c r="P10" s="152">
        <v>2931707.33</v>
      </c>
      <c r="Q10" s="153">
        <f t="shared" si="0"/>
        <v>10992462.83</v>
      </c>
      <c r="R10" s="154">
        <f t="shared" si="1"/>
        <v>0.28660660908330882</v>
      </c>
      <c r="S10" s="154">
        <f t="shared" ref="S10:V13" si="2">+M10/H10-1</f>
        <v>0.75224527109642891</v>
      </c>
      <c r="T10" s="154">
        <f t="shared" si="2"/>
        <v>0.13032593305896878</v>
      </c>
      <c r="U10" s="154">
        <f t="shared" si="2"/>
        <v>0.388563171528437</v>
      </c>
      <c r="V10" s="154">
        <f t="shared" si="2"/>
        <v>0.31383142625466998</v>
      </c>
      <c r="W10" s="155" t="s">
        <v>243</v>
      </c>
    </row>
    <row r="11" spans="1:23" s="20" customFormat="1" ht="15" customHeight="1">
      <c r="A11" s="18">
        <v>4</v>
      </c>
      <c r="B11" s="2" t="s">
        <v>27</v>
      </c>
      <c r="C11" s="28"/>
      <c r="D11" s="29"/>
      <c r="E11" s="30"/>
      <c r="F11" s="31"/>
      <c r="G11" s="29"/>
      <c r="H11" s="48">
        <v>386103.97</v>
      </c>
      <c r="I11" s="48">
        <v>1877607.39</v>
      </c>
      <c r="J11" s="48">
        <v>1957540.98</v>
      </c>
      <c r="K11" s="48">
        <v>1782091.09</v>
      </c>
      <c r="L11" s="48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68">
        <f t="shared" si="0"/>
        <v>9033443</v>
      </c>
      <c r="R11" s="116">
        <f t="shared" si="1"/>
        <v>0.50473533712196783</v>
      </c>
      <c r="S11" s="116">
        <f t="shared" si="2"/>
        <v>0.40042590082666085</v>
      </c>
      <c r="T11" s="116">
        <f t="shared" si="2"/>
        <v>1.0120118881722151E-2</v>
      </c>
      <c r="U11" s="116">
        <f t="shared" si="2"/>
        <v>0.361412112046819</v>
      </c>
      <c r="V11" s="116">
        <f t="shared" si="2"/>
        <v>1.2058939759358767</v>
      </c>
      <c r="W11" s="145" t="s">
        <v>243</v>
      </c>
    </row>
    <row r="12" spans="1:23" s="156" customFormat="1" ht="15" customHeight="1">
      <c r="A12" s="158">
        <v>5</v>
      </c>
      <c r="B12" s="159" t="s">
        <v>31</v>
      </c>
      <c r="C12" s="160"/>
      <c r="D12" s="161"/>
      <c r="E12" s="162"/>
      <c r="F12" s="163"/>
      <c r="G12" s="161"/>
      <c r="H12" s="152">
        <v>125871.26</v>
      </c>
      <c r="I12" s="152">
        <v>804111.65</v>
      </c>
      <c r="J12" s="152">
        <v>257480.26</v>
      </c>
      <c r="K12" s="152">
        <v>1041073.03</v>
      </c>
      <c r="L12" s="152">
        <f>SUM(H12:K12)</f>
        <v>2228536.2000000002</v>
      </c>
      <c r="M12" s="152">
        <v>437523.85</v>
      </c>
      <c r="N12" s="152">
        <v>920291.79</v>
      </c>
      <c r="O12" s="152">
        <v>353151.18</v>
      </c>
      <c r="P12" s="152">
        <v>1624309.98</v>
      </c>
      <c r="Q12" s="157">
        <f t="shared" si="0"/>
        <v>3335276.8</v>
      </c>
      <c r="R12" s="154">
        <f t="shared" si="1"/>
        <v>0.49662222224615404</v>
      </c>
      <c r="S12" s="154">
        <f t="shared" si="2"/>
        <v>2.4759630593989446</v>
      </c>
      <c r="T12" s="154">
        <f t="shared" si="2"/>
        <v>0.14448259765916838</v>
      </c>
      <c r="U12" s="154">
        <f t="shared" si="2"/>
        <v>0.37156603772265884</v>
      </c>
      <c r="V12" s="154">
        <f t="shared" si="2"/>
        <v>0.56022674028929553</v>
      </c>
      <c r="W12" s="155" t="s">
        <v>243</v>
      </c>
    </row>
    <row r="13" spans="1:23" s="20" customFormat="1" ht="15" customHeight="1">
      <c r="A13" s="18">
        <v>6</v>
      </c>
      <c r="B13" s="2" t="s">
        <v>34</v>
      </c>
      <c r="C13" s="28"/>
      <c r="D13" s="10"/>
      <c r="E13" s="30"/>
      <c r="F13" s="31"/>
      <c r="G13" s="10"/>
      <c r="H13" s="48">
        <v>609341.9</v>
      </c>
      <c r="I13" s="48">
        <v>3314619.58</v>
      </c>
      <c r="J13" s="48">
        <v>982046.11</v>
      </c>
      <c r="K13" s="48">
        <v>1973114.19</v>
      </c>
      <c r="L13" s="48">
        <f>SUM(H13:K13)</f>
        <v>6879121.7799999993</v>
      </c>
      <c r="M13" s="48">
        <v>864820.96</v>
      </c>
      <c r="N13" s="48">
        <v>4988921.67</v>
      </c>
      <c r="O13" s="48">
        <v>1420051.93</v>
      </c>
      <c r="P13" s="48">
        <v>2912013.56</v>
      </c>
      <c r="Q13" s="68">
        <f t="shared" si="0"/>
        <v>10185808.119999999</v>
      </c>
      <c r="R13" s="116">
        <f t="shared" si="1"/>
        <v>0.48068437305670142</v>
      </c>
      <c r="S13" s="116">
        <f t="shared" si="2"/>
        <v>0.41927046211658836</v>
      </c>
      <c r="T13" s="116">
        <f t="shared" si="2"/>
        <v>0.50512647065217653</v>
      </c>
      <c r="U13" s="116">
        <f t="shared" si="2"/>
        <v>0.4460134972684735</v>
      </c>
      <c r="V13" s="116">
        <f t="shared" si="2"/>
        <v>0.47584644353502936</v>
      </c>
      <c r="W13" s="145" t="s">
        <v>243</v>
      </c>
    </row>
    <row r="14" spans="1:23" s="156" customFormat="1" ht="15" customHeight="1">
      <c r="A14" s="146">
        <v>7</v>
      </c>
      <c r="B14" s="159" t="s">
        <v>38</v>
      </c>
      <c r="C14" s="160"/>
      <c r="D14" s="164"/>
      <c r="E14" s="162"/>
      <c r="F14" s="163"/>
      <c r="G14" s="164"/>
      <c r="H14" s="152">
        <v>67306.429999999993</v>
      </c>
      <c r="I14" s="152">
        <v>244184.19</v>
      </c>
      <c r="J14" s="152">
        <v>177214.07</v>
      </c>
      <c r="K14" s="165" t="s">
        <v>208</v>
      </c>
      <c r="L14" s="152">
        <f>SUM(H14:K14)</f>
        <v>488704.69</v>
      </c>
      <c r="M14" s="152">
        <v>97321.66</v>
      </c>
      <c r="N14" s="152">
        <v>321998.32</v>
      </c>
      <c r="O14" s="152">
        <v>243649</v>
      </c>
      <c r="P14" s="152">
        <v>1339508.6200000001</v>
      </c>
      <c r="Q14" s="153">
        <f>+M14+N14+O14</f>
        <v>662968.98</v>
      </c>
      <c r="R14" s="154">
        <f t="shared" si="1"/>
        <v>0.35658403441964093</v>
      </c>
      <c r="S14" s="154">
        <f t="shared" ref="S14:V16" si="3">+M14/H14-1</f>
        <v>0.44594892345352455</v>
      </c>
      <c r="T14" s="154">
        <f t="shared" si="3"/>
        <v>0.31866981232486835</v>
      </c>
      <c r="U14" s="154">
        <f t="shared" si="3"/>
        <v>0.3748851882923292</v>
      </c>
      <c r="V14" s="154" t="s">
        <v>245</v>
      </c>
      <c r="W14" s="155" t="s">
        <v>243</v>
      </c>
    </row>
    <row r="15" spans="1:23" s="20" customFormat="1" ht="15" customHeight="1">
      <c r="A15" s="63">
        <v>8</v>
      </c>
      <c r="B15" s="2" t="s">
        <v>49</v>
      </c>
      <c r="C15" s="28"/>
      <c r="D15" s="10"/>
      <c r="E15" s="30"/>
      <c r="F15" s="31"/>
      <c r="G15" s="10"/>
      <c r="H15" s="48">
        <v>1880830.2</v>
      </c>
      <c r="I15" s="48">
        <v>4620125.79</v>
      </c>
      <c r="J15" s="48">
        <v>2596986.4700000002</v>
      </c>
      <c r="K15" s="48">
        <v>2244537.5</v>
      </c>
      <c r="L15" s="48">
        <f>SUM(H15:K15)</f>
        <v>11342479.960000001</v>
      </c>
      <c r="M15" s="48">
        <v>3086546.85</v>
      </c>
      <c r="N15" s="48">
        <v>3802854.08</v>
      </c>
      <c r="O15" s="48">
        <v>3842063.77</v>
      </c>
      <c r="P15" s="48">
        <v>4954631.58</v>
      </c>
      <c r="Q15" s="115">
        <f>+M15+N15+O15+P15</f>
        <v>15686096.279999999</v>
      </c>
      <c r="R15" s="116">
        <f t="shared" si="1"/>
        <v>0.3829512007354694</v>
      </c>
      <c r="S15" s="116">
        <f>+M15/H15-1</f>
        <v>0.64105555621129451</v>
      </c>
      <c r="T15" s="116">
        <f t="shared" si="3"/>
        <v>-0.17689382219179794</v>
      </c>
      <c r="U15" s="116">
        <f t="shared" si="3"/>
        <v>0.47943156977633383</v>
      </c>
      <c r="V15" s="116">
        <f t="shared" si="3"/>
        <v>1.2074175993940846</v>
      </c>
      <c r="W15" s="112" t="s">
        <v>243</v>
      </c>
    </row>
    <row r="16" spans="1:23" s="156" customFormat="1" ht="15" customHeight="1">
      <c r="A16" s="146">
        <v>9</v>
      </c>
      <c r="B16" s="147" t="s">
        <v>51</v>
      </c>
      <c r="C16" s="148"/>
      <c r="D16" s="149"/>
      <c r="E16" s="150"/>
      <c r="F16" s="151"/>
      <c r="G16" s="149"/>
      <c r="H16" s="152">
        <v>545697.68999999994</v>
      </c>
      <c r="I16" s="152">
        <v>4848943.8899999997</v>
      </c>
      <c r="J16" s="152">
        <v>1137120.8600000001</v>
      </c>
      <c r="K16" s="152">
        <v>1183330.67</v>
      </c>
      <c r="L16" s="152">
        <f>SUM(H16:K16)</f>
        <v>7715093.1100000003</v>
      </c>
      <c r="M16" s="152">
        <v>684134.68</v>
      </c>
      <c r="N16" s="152">
        <v>6521446.3700000001</v>
      </c>
      <c r="O16" s="152">
        <v>1305907</v>
      </c>
      <c r="P16" s="152">
        <v>1464936.49</v>
      </c>
      <c r="Q16" s="153">
        <f>+M16+N16+O16+P16</f>
        <v>9976424.540000001</v>
      </c>
      <c r="R16" s="154">
        <f t="shared" si="1"/>
        <v>0.29310487867851553</v>
      </c>
      <c r="S16" s="154">
        <f>+M16/H16-1</f>
        <v>0.25368806307389735</v>
      </c>
      <c r="T16" s="154">
        <f t="shared" si="3"/>
        <v>0.34492098030855955</v>
      </c>
      <c r="U16" s="154">
        <f t="shared" si="3"/>
        <v>0.14843289393178472</v>
      </c>
      <c r="V16" s="154">
        <f t="shared" si="3"/>
        <v>0.23797728491225545</v>
      </c>
      <c r="W16" s="155" t="s">
        <v>243</v>
      </c>
    </row>
    <row r="17" spans="1:1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>
      <c r="A20" s="16" t="s">
        <v>259</v>
      </c>
      <c r="B20" s="143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honeticPr fontId="8" type="noConversion"/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9"/>
  <sheetViews>
    <sheetView zoomScaleNormal="85" workbookViewId="0">
      <selection activeCell="M5" sqref="A5:IV6"/>
    </sheetView>
  </sheetViews>
  <sheetFormatPr baseColWidth="10" defaultRowHeight="12.75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89" customWidth="1"/>
    <col min="18" max="22" width="10.7109375" customWidth="1"/>
    <col min="23" max="23" width="11.42578125" style="89"/>
    <col min="24" max="24" width="12.28515625" bestFit="1" customWidth="1"/>
  </cols>
  <sheetData>
    <row r="1" spans="1:23" ht="18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23" ht="15.75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2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>
      <c r="A5" s="241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38" t="s">
        <v>151</v>
      </c>
      <c r="I5" s="238"/>
      <c r="J5" s="238"/>
      <c r="K5" s="238"/>
      <c r="L5" s="238"/>
      <c r="M5" s="238" t="s">
        <v>154</v>
      </c>
      <c r="N5" s="238"/>
      <c r="O5" s="238"/>
      <c r="P5" s="238"/>
      <c r="Q5" s="238"/>
      <c r="R5" s="238" t="s">
        <v>260</v>
      </c>
      <c r="S5" s="238"/>
      <c r="T5" s="238"/>
      <c r="U5" s="238"/>
      <c r="V5" s="238"/>
    </row>
    <row r="6" spans="1:23" ht="39" customHeight="1" thickBot="1">
      <c r="A6" s="242"/>
      <c r="B6" s="242"/>
      <c r="C6" s="242"/>
      <c r="D6" s="242"/>
      <c r="E6" s="242"/>
      <c r="F6" s="242"/>
      <c r="G6" s="242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>
      <c r="A8" s="18">
        <v>1</v>
      </c>
      <c r="B8" s="9" t="s">
        <v>13</v>
      </c>
      <c r="C8" s="38" t="s">
        <v>155</v>
      </c>
      <c r="D8" s="61">
        <v>41273</v>
      </c>
      <c r="E8" s="11" t="s">
        <v>87</v>
      </c>
      <c r="F8" s="62" t="s">
        <v>156</v>
      </c>
      <c r="G8" s="61">
        <v>41273</v>
      </c>
      <c r="H8" s="48">
        <v>460305.87</v>
      </c>
      <c r="I8" s="48">
        <v>727655.39</v>
      </c>
      <c r="J8" s="48">
        <v>854506.52</v>
      </c>
      <c r="K8" s="48">
        <v>793756.87</v>
      </c>
      <c r="L8" s="48">
        <f>SUM(H8:K8)</f>
        <v>2836224.65</v>
      </c>
      <c r="M8" s="48">
        <v>460305.87</v>
      </c>
      <c r="N8" s="48">
        <v>727655.39</v>
      </c>
      <c r="O8" s="48">
        <v>854506.52</v>
      </c>
      <c r="P8" s="48">
        <v>793756.87</v>
      </c>
      <c r="Q8" s="90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89" t="s">
        <v>242</v>
      </c>
    </row>
    <row r="9" spans="1:23" ht="15" customHeight="1">
      <c r="A9" s="92">
        <v>2</v>
      </c>
      <c r="B9" s="93" t="s">
        <v>14</v>
      </c>
      <c r="C9" s="94" t="s">
        <v>157</v>
      </c>
      <c r="D9" s="95">
        <v>41265</v>
      </c>
      <c r="E9" s="96" t="s">
        <v>87</v>
      </c>
      <c r="F9" s="97" t="s">
        <v>158</v>
      </c>
      <c r="G9" s="98">
        <v>41265</v>
      </c>
      <c r="H9" s="87">
        <v>3384033.09</v>
      </c>
      <c r="I9" s="87">
        <v>12034519.130000001</v>
      </c>
      <c r="J9" s="87">
        <v>9491829.1799999997</v>
      </c>
      <c r="K9" s="87">
        <v>8650332.8200000003</v>
      </c>
      <c r="L9" s="87">
        <f>+H9+I9+J9+K9</f>
        <v>33560714.219999999</v>
      </c>
      <c r="M9" s="87">
        <v>5664888.8300000001</v>
      </c>
      <c r="N9" s="87">
        <v>15534530.609999999</v>
      </c>
      <c r="O9" s="87">
        <v>11882879.800000001</v>
      </c>
      <c r="P9" s="87">
        <v>14678714.84</v>
      </c>
      <c r="Q9" s="99">
        <f t="shared" si="0"/>
        <v>47761014.079999998</v>
      </c>
      <c r="R9" s="88">
        <f t="shared" si="1"/>
        <v>0.42312269539059888</v>
      </c>
      <c r="S9" s="88">
        <f t="shared" si="2"/>
        <v>0.67400515282786433</v>
      </c>
      <c r="T9" s="88">
        <f t="shared" si="2"/>
        <v>0.29083102051623055</v>
      </c>
      <c r="U9" s="88">
        <f t="shared" si="2"/>
        <v>0.25190620002287067</v>
      </c>
      <c r="V9" s="88">
        <f t="shared" si="2"/>
        <v>0.69689596290007239</v>
      </c>
      <c r="W9" s="89" t="s">
        <v>243</v>
      </c>
    </row>
    <row r="10" spans="1:23" ht="15" customHeight="1">
      <c r="A10" s="18">
        <v>3</v>
      </c>
      <c r="B10" s="9" t="s">
        <v>15</v>
      </c>
      <c r="C10" s="38" t="s">
        <v>159</v>
      </c>
      <c r="D10" s="61">
        <v>41273</v>
      </c>
      <c r="E10" s="11" t="s">
        <v>87</v>
      </c>
      <c r="F10" s="62" t="s">
        <v>160</v>
      </c>
      <c r="G10" s="61">
        <v>41273</v>
      </c>
      <c r="H10" s="48">
        <v>1273132.52</v>
      </c>
      <c r="I10" s="48">
        <v>1600192.84</v>
      </c>
      <c r="J10" s="48">
        <v>1635631.71</v>
      </c>
      <c r="K10" s="11">
        <v>3213884.86</v>
      </c>
      <c r="L10" s="48">
        <f>SUM(H10:K10)</f>
        <v>7722841.9299999997</v>
      </c>
      <c r="M10" s="48">
        <v>1308270.98</v>
      </c>
      <c r="N10" s="48">
        <v>1644358.16</v>
      </c>
      <c r="O10" s="48">
        <v>1680775.15</v>
      </c>
      <c r="P10" s="48">
        <v>3302588.08</v>
      </c>
      <c r="Q10" s="90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89" t="s">
        <v>244</v>
      </c>
    </row>
    <row r="11" spans="1:23" s="20" customFormat="1" ht="15" customHeight="1">
      <c r="A11" s="92">
        <v>4</v>
      </c>
      <c r="B11" s="93" t="s">
        <v>16</v>
      </c>
      <c r="C11" s="94" t="s">
        <v>161</v>
      </c>
      <c r="D11" s="98">
        <v>41273</v>
      </c>
      <c r="E11" s="96" t="s">
        <v>87</v>
      </c>
      <c r="F11" s="97" t="s">
        <v>162</v>
      </c>
      <c r="G11" s="98">
        <v>41273</v>
      </c>
      <c r="H11" s="100">
        <v>1301613.3899999999</v>
      </c>
      <c r="I11" s="87">
        <v>3018729.93</v>
      </c>
      <c r="J11" s="87">
        <v>1288021.43</v>
      </c>
      <c r="K11" s="87">
        <v>2099043.23</v>
      </c>
      <c r="L11" s="87">
        <f>+H11+I11+J11+K11</f>
        <v>7707407.9800000004</v>
      </c>
      <c r="M11" s="87">
        <v>1335845.82</v>
      </c>
      <c r="N11" s="87">
        <v>3098122.53</v>
      </c>
      <c r="O11" s="87">
        <v>1321896.3700000001</v>
      </c>
      <c r="P11" s="87">
        <v>2154248.0699999998</v>
      </c>
      <c r="Q11" s="99">
        <f t="shared" si="0"/>
        <v>7910112.7899999991</v>
      </c>
      <c r="R11" s="88">
        <f t="shared" si="1"/>
        <v>2.6299997421441734E-2</v>
      </c>
      <c r="S11" s="88">
        <f t="shared" si="2"/>
        <v>2.6299998342826036E-2</v>
      </c>
      <c r="T11" s="88">
        <f t="shared" si="2"/>
        <v>2.6300000941124058E-2</v>
      </c>
      <c r="U11" s="88">
        <f t="shared" si="2"/>
        <v>2.6299981670336203E-2</v>
      </c>
      <c r="V11" s="88">
        <f t="shared" si="2"/>
        <v>2.6300001453519295E-2</v>
      </c>
      <c r="W11" s="112" t="s">
        <v>244</v>
      </c>
    </row>
    <row r="12" spans="1:23" ht="15" customHeight="1">
      <c r="A12" s="106">
        <v>5</v>
      </c>
      <c r="B12" s="107" t="s">
        <v>17</v>
      </c>
      <c r="C12" s="108" t="s">
        <v>163</v>
      </c>
      <c r="D12" s="109">
        <v>41265</v>
      </c>
      <c r="E12" s="21" t="s">
        <v>87</v>
      </c>
      <c r="F12" s="110" t="s">
        <v>164</v>
      </c>
      <c r="G12" s="109">
        <v>41265</v>
      </c>
      <c r="H12" s="111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90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89" t="s">
        <v>244</v>
      </c>
    </row>
    <row r="13" spans="1:23" ht="15" customHeight="1">
      <c r="A13" s="92">
        <v>6</v>
      </c>
      <c r="B13" s="93" t="s">
        <v>18</v>
      </c>
      <c r="C13" s="94" t="s">
        <v>165</v>
      </c>
      <c r="D13" s="98">
        <v>41272</v>
      </c>
      <c r="E13" s="96" t="s">
        <v>87</v>
      </c>
      <c r="F13" s="97" t="s">
        <v>166</v>
      </c>
      <c r="G13" s="98">
        <v>41272</v>
      </c>
      <c r="H13" s="87">
        <v>131218.99</v>
      </c>
      <c r="I13" s="87">
        <v>795291.19</v>
      </c>
      <c r="J13" s="87">
        <v>669479.75</v>
      </c>
      <c r="K13" s="87">
        <v>297499.76</v>
      </c>
      <c r="L13" s="87">
        <f>H13+I13+J13+K13</f>
        <v>1893489.69</v>
      </c>
      <c r="M13" s="87">
        <v>176749.77</v>
      </c>
      <c r="N13" s="87">
        <v>923113.81</v>
      </c>
      <c r="O13" s="87">
        <v>814649.08</v>
      </c>
      <c r="P13" s="87">
        <v>389702.57</v>
      </c>
      <c r="Q13" s="99">
        <f t="shared" si="0"/>
        <v>2304215.23</v>
      </c>
      <c r="R13" s="88">
        <f t="shared" si="1"/>
        <v>0.21691459011852343</v>
      </c>
      <c r="S13" s="88">
        <f t="shared" si="2"/>
        <v>0.34698316150733977</v>
      </c>
      <c r="T13" s="88">
        <f t="shared" si="2"/>
        <v>0.16072430024026807</v>
      </c>
      <c r="U13" s="88">
        <f t="shared" si="2"/>
        <v>0.2168390156685096</v>
      </c>
      <c r="V13" s="88">
        <f t="shared" si="2"/>
        <v>0.30992566178876912</v>
      </c>
      <c r="W13" s="89" t="s">
        <v>243</v>
      </c>
    </row>
    <row r="14" spans="1:23" ht="15" customHeight="1">
      <c r="A14" s="63">
        <v>7</v>
      </c>
      <c r="B14" s="91" t="s">
        <v>167</v>
      </c>
      <c r="C14" s="38" t="s">
        <v>248</v>
      </c>
      <c r="D14" s="109">
        <v>41273</v>
      </c>
      <c r="E14" s="21" t="s">
        <v>87</v>
      </c>
      <c r="F14" s="62" t="s">
        <v>249</v>
      </c>
      <c r="G14" s="109">
        <v>41273</v>
      </c>
      <c r="H14" s="128">
        <v>1945780.15</v>
      </c>
      <c r="I14" s="128">
        <v>8639702.9000000004</v>
      </c>
      <c r="J14" s="128">
        <v>4395751.12</v>
      </c>
      <c r="K14" s="128">
        <v>2764279.83</v>
      </c>
      <c r="L14" s="128">
        <f>+H14+I14+J14</f>
        <v>14981234.170000002</v>
      </c>
      <c r="M14" s="90">
        <v>1999483.68</v>
      </c>
      <c r="N14" s="90">
        <v>9002586.3399999999</v>
      </c>
      <c r="O14" s="90">
        <v>4757515.07</v>
      </c>
      <c r="P14" s="24">
        <v>1434118.53</v>
      </c>
      <c r="Q14" s="90">
        <f t="shared" si="0"/>
        <v>17193703.620000001</v>
      </c>
      <c r="R14" s="50">
        <f t="shared" si="1"/>
        <v>0.14768272259107196</v>
      </c>
      <c r="S14" s="116">
        <f>+M14/H14-1</f>
        <v>2.7599998900184053E-2</v>
      </c>
      <c r="T14" s="116">
        <f>+N14/I14-1</f>
        <v>4.2001842447614735E-2</v>
      </c>
      <c r="U14" s="116">
        <f>+O14/J14-1</f>
        <v>8.2298551515810114E-2</v>
      </c>
      <c r="V14" s="134" t="s">
        <v>252</v>
      </c>
      <c r="W14" s="125" t="s">
        <v>246</v>
      </c>
    </row>
    <row r="15" spans="1:23" s="80" customFormat="1" ht="15" customHeight="1">
      <c r="A15" s="142">
        <v>8</v>
      </c>
      <c r="B15" s="129" t="s">
        <v>168</v>
      </c>
      <c r="C15" s="94" t="s">
        <v>250</v>
      </c>
      <c r="D15" s="131">
        <v>41273</v>
      </c>
      <c r="E15" s="132" t="s">
        <v>87</v>
      </c>
      <c r="F15" s="97" t="s">
        <v>251</v>
      </c>
      <c r="G15" s="131">
        <v>41273</v>
      </c>
      <c r="H15" s="101">
        <v>349320.03</v>
      </c>
      <c r="I15" s="133">
        <v>669497.73</v>
      </c>
      <c r="J15" s="130">
        <v>568073.23</v>
      </c>
      <c r="K15" s="130">
        <v>780574.49</v>
      </c>
      <c r="L15" s="130">
        <f>+H15+I15+J15+K15</f>
        <v>2367465.48</v>
      </c>
      <c r="M15" s="100">
        <v>358961.23</v>
      </c>
      <c r="N15" s="100">
        <v>687975.87</v>
      </c>
      <c r="O15" s="100">
        <v>583752.05000000005</v>
      </c>
      <c r="P15" s="100">
        <v>802118.35</v>
      </c>
      <c r="Q15" s="130">
        <f t="shared" si="0"/>
        <v>2432807.5</v>
      </c>
      <c r="R15" s="88">
        <f t="shared" si="1"/>
        <v>2.7599988490645266E-2</v>
      </c>
      <c r="S15" s="88">
        <v>0</v>
      </c>
      <c r="T15" s="88">
        <v>0</v>
      </c>
      <c r="U15" s="88">
        <v>0</v>
      </c>
      <c r="V15" s="88">
        <v>0</v>
      </c>
      <c r="W15" s="105" t="s">
        <v>244</v>
      </c>
    </row>
    <row r="16" spans="1:23" ht="15" customHeight="1">
      <c r="A16" s="18">
        <v>9</v>
      </c>
      <c r="B16" s="9" t="s">
        <v>169</v>
      </c>
      <c r="C16" s="38" t="s">
        <v>170</v>
      </c>
      <c r="D16" s="61">
        <v>41273</v>
      </c>
      <c r="E16" s="11" t="s">
        <v>87</v>
      </c>
      <c r="F16" s="62" t="s">
        <v>171</v>
      </c>
      <c r="G16" s="61">
        <v>41273</v>
      </c>
      <c r="H16" s="48">
        <v>594091.80000000005</v>
      </c>
      <c r="I16" s="48">
        <v>8916483.7100000009</v>
      </c>
      <c r="J16" s="48">
        <v>2747500.57</v>
      </c>
      <c r="K16" s="48">
        <v>2403032.69</v>
      </c>
      <c r="L16" s="48">
        <f>SUM(H16:K16)</f>
        <v>14661108.770000001</v>
      </c>
      <c r="M16" s="48">
        <v>594091.80000000005</v>
      </c>
      <c r="N16" s="48">
        <v>8916483.7100000009</v>
      </c>
      <c r="O16" s="48">
        <v>2747500.57</v>
      </c>
      <c r="P16" s="48">
        <v>2403032.69</v>
      </c>
      <c r="Q16" s="67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89" t="s">
        <v>242</v>
      </c>
    </row>
    <row r="17" spans="1:24" s="20" customFormat="1" ht="15" customHeight="1">
      <c r="A17" s="92">
        <v>10</v>
      </c>
      <c r="B17" s="93" t="s">
        <v>20</v>
      </c>
      <c r="C17" s="94" t="s">
        <v>172</v>
      </c>
      <c r="D17" s="98">
        <v>41273</v>
      </c>
      <c r="E17" s="96" t="s">
        <v>87</v>
      </c>
      <c r="F17" s="97" t="s">
        <v>173</v>
      </c>
      <c r="G17" s="98">
        <v>41273</v>
      </c>
      <c r="H17" s="87">
        <v>681622.59</v>
      </c>
      <c r="I17" s="87">
        <v>3687419.14</v>
      </c>
      <c r="J17" s="87">
        <v>1943303.78</v>
      </c>
      <c r="K17" s="87">
        <v>2231418.1800000002</v>
      </c>
      <c r="L17" s="87">
        <f>SUM(H17:K17)</f>
        <v>8543763.6900000013</v>
      </c>
      <c r="M17" s="87">
        <v>1475750.32</v>
      </c>
      <c r="N17" s="87">
        <v>5190899.46</v>
      </c>
      <c r="O17" s="87">
        <v>2835867.52</v>
      </c>
      <c r="P17" s="87">
        <v>3050796.69</v>
      </c>
      <c r="Q17" s="101">
        <f t="shared" si="0"/>
        <v>12553313.99</v>
      </c>
      <c r="R17" s="88">
        <f t="shared" si="1"/>
        <v>0.4692955523445661</v>
      </c>
      <c r="S17" s="88">
        <f t="shared" si="3"/>
        <v>1.1650548876321722</v>
      </c>
      <c r="T17" s="88">
        <f t="shared" si="4"/>
        <v>0.40773241742190436</v>
      </c>
      <c r="U17" s="88">
        <f t="shared" si="5"/>
        <v>0.45930221985159725</v>
      </c>
      <c r="V17" s="88">
        <f t="shared" si="6"/>
        <v>0.36720078618343055</v>
      </c>
      <c r="W17" s="112" t="s">
        <v>243</v>
      </c>
    </row>
    <row r="18" spans="1:24" ht="15" customHeight="1">
      <c r="A18" s="74">
        <v>11</v>
      </c>
      <c r="B18" s="75" t="s">
        <v>21</v>
      </c>
      <c r="C18" s="76" t="s">
        <v>174</v>
      </c>
      <c r="D18" s="77">
        <v>41266</v>
      </c>
      <c r="E18" s="78" t="s">
        <v>87</v>
      </c>
      <c r="F18" s="79" t="s">
        <v>175</v>
      </c>
      <c r="G18" s="77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67">
        <f t="shared" si="0"/>
        <v>9008264.8499999996</v>
      </c>
      <c r="R18" s="81">
        <f t="shared" si="1"/>
        <v>0</v>
      </c>
      <c r="S18" s="81">
        <f t="shared" si="3"/>
        <v>0</v>
      </c>
      <c r="T18" s="81">
        <f t="shared" si="4"/>
        <v>0</v>
      </c>
      <c r="U18" s="81">
        <f t="shared" si="5"/>
        <v>0</v>
      </c>
      <c r="V18" s="81">
        <f t="shared" si="6"/>
        <v>0</v>
      </c>
      <c r="W18" s="89" t="s">
        <v>242</v>
      </c>
    </row>
    <row r="19" spans="1:24" ht="15" customHeight="1">
      <c r="A19" s="82">
        <v>12</v>
      </c>
      <c r="B19" s="83" t="s">
        <v>22</v>
      </c>
      <c r="C19" s="84" t="s">
        <v>176</v>
      </c>
      <c r="D19" s="102">
        <v>41271</v>
      </c>
      <c r="E19" s="85" t="s">
        <v>87</v>
      </c>
      <c r="F19" s="86" t="s">
        <v>177</v>
      </c>
      <c r="G19" s="102">
        <v>41271</v>
      </c>
      <c r="H19" s="87">
        <v>2001466.23</v>
      </c>
      <c r="I19" s="87">
        <v>4090340.73</v>
      </c>
      <c r="J19" s="87">
        <v>4353227.91</v>
      </c>
      <c r="K19" s="87">
        <v>6963595.5599999996</v>
      </c>
      <c r="L19" s="87">
        <f>+H19+I19+J19+K19</f>
        <v>17408630.43</v>
      </c>
      <c r="M19" s="87">
        <v>2200205.34</v>
      </c>
      <c r="N19" s="87">
        <v>4494267.3600000003</v>
      </c>
      <c r="O19" s="87">
        <v>4789402.75</v>
      </c>
      <c r="P19" s="87">
        <v>7607844.9299999997</v>
      </c>
      <c r="Q19" s="101">
        <f t="shared" si="0"/>
        <v>19091720.379999999</v>
      </c>
      <c r="R19" s="88">
        <f t="shared" si="1"/>
        <v>9.6681353353309074E-2</v>
      </c>
      <c r="S19" s="88">
        <f t="shared" si="3"/>
        <v>9.9296759056484163E-2</v>
      </c>
      <c r="T19" s="88">
        <f t="shared" si="4"/>
        <v>9.8751340453732794E-2</v>
      </c>
      <c r="U19" s="88">
        <f t="shared" si="5"/>
        <v>0.10019572809363897</v>
      </c>
      <c r="V19" s="88">
        <f t="shared" si="6"/>
        <v>9.2516770172677898E-2</v>
      </c>
      <c r="W19" s="89" t="s">
        <v>243</v>
      </c>
    </row>
    <row r="20" spans="1:24" ht="15" customHeight="1">
      <c r="A20" s="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68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89" t="s">
        <v>243</v>
      </c>
    </row>
    <row r="21" spans="1:24" ht="15" customHeight="1">
      <c r="A21" s="137">
        <v>14</v>
      </c>
      <c r="B21" s="135" t="s">
        <v>24</v>
      </c>
      <c r="C21" s="84" t="s">
        <v>253</v>
      </c>
      <c r="D21" s="138">
        <v>41266</v>
      </c>
      <c r="E21" s="139" t="s">
        <v>87</v>
      </c>
      <c r="F21" s="101" t="s">
        <v>180</v>
      </c>
      <c r="G21" s="138">
        <v>41266</v>
      </c>
      <c r="H21" s="130">
        <v>5810098.0499999998</v>
      </c>
      <c r="I21" s="130">
        <v>14763323.77</v>
      </c>
      <c r="J21" s="130">
        <v>3847213.31</v>
      </c>
      <c r="K21" s="130">
        <v>6734620.2999999998</v>
      </c>
      <c r="L21" s="130">
        <f>SUM(H21:K21)</f>
        <v>31155255.43</v>
      </c>
      <c r="M21" s="100">
        <v>5970456.7599999998</v>
      </c>
      <c r="N21" s="100">
        <v>15170791.51</v>
      </c>
      <c r="O21" s="100">
        <v>3953396.4</v>
      </c>
      <c r="P21" s="100">
        <v>6920495.8200000003</v>
      </c>
      <c r="Q21" s="130">
        <f t="shared" si="0"/>
        <v>32015140.489999998</v>
      </c>
      <c r="R21" s="88">
        <f t="shared" si="1"/>
        <v>2.7600000325209928E-2</v>
      </c>
      <c r="S21" s="88">
        <f t="shared" si="3"/>
        <v>2.760000065747592E-2</v>
      </c>
      <c r="T21" s="88">
        <f t="shared" si="4"/>
        <v>2.7600000267419489E-2</v>
      </c>
      <c r="U21" s="88">
        <f t="shared" si="5"/>
        <v>2.7600000687250548E-2</v>
      </c>
      <c r="V21" s="88">
        <f t="shared" si="6"/>
        <v>2.7599999958423771E-2</v>
      </c>
      <c r="W21" s="89" t="s">
        <v>244</v>
      </c>
      <c r="X21" s="52"/>
    </row>
    <row r="22" spans="1:24" ht="15" customHeight="1">
      <c r="A22" s="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48">
        <v>1614538.09</v>
      </c>
      <c r="N22" s="48">
        <v>3272693.11</v>
      </c>
      <c r="O22" s="48">
        <v>1879668.22</v>
      </c>
      <c r="P22" s="48">
        <v>4398717.07</v>
      </c>
      <c r="Q22" s="68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89" t="s">
        <v>243</v>
      </c>
    </row>
    <row r="23" spans="1:24" ht="15" customHeight="1">
      <c r="A23" s="82">
        <v>16</v>
      </c>
      <c r="B23" s="83" t="s">
        <v>26</v>
      </c>
      <c r="C23" s="84" t="s">
        <v>183</v>
      </c>
      <c r="D23" s="102">
        <v>41272</v>
      </c>
      <c r="E23" s="85" t="s">
        <v>87</v>
      </c>
      <c r="F23" s="86" t="s">
        <v>184</v>
      </c>
      <c r="G23" s="102">
        <v>41272</v>
      </c>
      <c r="H23" s="87">
        <v>1245032.1299999999</v>
      </c>
      <c r="I23" s="87">
        <v>8058818.5300000003</v>
      </c>
      <c r="J23" s="87">
        <v>3930421.24</v>
      </c>
      <c r="K23" s="87">
        <v>4885961.41</v>
      </c>
      <c r="L23" s="130">
        <f>SUM(H23:K23)</f>
        <v>18120233.310000002</v>
      </c>
      <c r="M23" s="87">
        <v>1311063.2</v>
      </c>
      <c r="N23" s="87">
        <v>8429066.4000000004</v>
      </c>
      <c r="O23" s="87">
        <v>4051162.2</v>
      </c>
      <c r="P23" s="87">
        <v>4885961.41</v>
      </c>
      <c r="Q23" s="101">
        <f t="shared" si="0"/>
        <v>18677253.210000001</v>
      </c>
      <c r="R23" s="88">
        <f t="shared" si="1"/>
        <v>3.0740216777043194E-2</v>
      </c>
      <c r="S23" s="88">
        <f t="shared" si="3"/>
        <v>5.3035635313283036E-2</v>
      </c>
      <c r="T23" s="88">
        <f t="shared" si="4"/>
        <v>4.5943194851913338E-2</v>
      </c>
      <c r="U23" s="88">
        <f t="shared" si="5"/>
        <v>3.071959788208356E-2</v>
      </c>
      <c r="V23" s="88">
        <f t="shared" si="6"/>
        <v>0</v>
      </c>
      <c r="W23" s="125" t="s">
        <v>247</v>
      </c>
    </row>
    <row r="24" spans="1:24" ht="15" customHeight="1">
      <c r="A24" s="74">
        <v>17</v>
      </c>
      <c r="B24" s="75" t="s">
        <v>27</v>
      </c>
      <c r="C24" s="76" t="s">
        <v>185</v>
      </c>
      <c r="D24" s="77">
        <v>41273</v>
      </c>
      <c r="E24" s="78" t="s">
        <v>87</v>
      </c>
      <c r="F24" s="79" t="s">
        <v>186</v>
      </c>
      <c r="G24" s="77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67">
        <f t="shared" si="0"/>
        <v>10815974</v>
      </c>
      <c r="R24" s="81">
        <f t="shared" si="1"/>
        <v>0.79866227929709321</v>
      </c>
      <c r="S24" s="81">
        <f t="shared" si="3"/>
        <v>0.39887191525122123</v>
      </c>
      <c r="T24" s="81">
        <f t="shared" si="4"/>
        <v>-9.9243831631746215E-2</v>
      </c>
      <c r="U24" s="81">
        <f t="shared" si="5"/>
        <v>0.361412112046819</v>
      </c>
      <c r="V24" s="81">
        <f t="shared" si="6"/>
        <v>2.3166486456087942</v>
      </c>
      <c r="W24" s="125" t="s">
        <v>243</v>
      </c>
    </row>
    <row r="25" spans="1:24" ht="15" customHeight="1">
      <c r="A25" s="82">
        <v>18</v>
      </c>
      <c r="B25" s="83" t="s">
        <v>28</v>
      </c>
      <c r="C25" s="84" t="s">
        <v>187</v>
      </c>
      <c r="D25" s="102">
        <v>41274</v>
      </c>
      <c r="E25" s="85" t="s">
        <v>87</v>
      </c>
      <c r="F25" s="86" t="s">
        <v>188</v>
      </c>
      <c r="G25" s="102">
        <v>41274</v>
      </c>
      <c r="H25" s="87">
        <v>1003425.73</v>
      </c>
      <c r="I25" s="87">
        <v>2165960.69</v>
      </c>
      <c r="J25" s="87">
        <v>1174312.51</v>
      </c>
      <c r="K25" s="87">
        <v>2946136.86</v>
      </c>
      <c r="L25" s="87">
        <f>H25+I25+J25+K25</f>
        <v>7289835.7899999991</v>
      </c>
      <c r="M25" s="87">
        <v>1003425.73</v>
      </c>
      <c r="N25" s="87">
        <v>2165960.69</v>
      </c>
      <c r="O25" s="87">
        <v>1174312.51</v>
      </c>
      <c r="P25" s="87">
        <v>2946136.86</v>
      </c>
      <c r="Q25" s="101">
        <f t="shared" si="0"/>
        <v>7289835.7899999991</v>
      </c>
      <c r="R25" s="88">
        <f t="shared" si="1"/>
        <v>0</v>
      </c>
      <c r="S25" s="88">
        <f t="shared" si="3"/>
        <v>0</v>
      </c>
      <c r="T25" s="88">
        <f t="shared" si="4"/>
        <v>0</v>
      </c>
      <c r="U25" s="88">
        <f t="shared" si="5"/>
        <v>0</v>
      </c>
      <c r="V25" s="88">
        <f t="shared" si="6"/>
        <v>0</v>
      </c>
      <c r="W25" s="89" t="s">
        <v>242</v>
      </c>
    </row>
    <row r="26" spans="1:24" ht="15" customHeight="1">
      <c r="A26" s="1">
        <v>19</v>
      </c>
      <c r="B26" s="2" t="s">
        <v>29</v>
      </c>
      <c r="C26" s="28" t="s">
        <v>189</v>
      </c>
      <c r="D26" s="29">
        <v>41273</v>
      </c>
      <c r="E26" s="30" t="s">
        <v>87</v>
      </c>
      <c r="F26" s="31" t="s">
        <v>190</v>
      </c>
      <c r="G26" s="29">
        <v>41273</v>
      </c>
      <c r="H26" s="48">
        <v>2773318.06</v>
      </c>
      <c r="I26" s="48">
        <v>2354589.87</v>
      </c>
      <c r="J26" s="48">
        <v>3464306.04</v>
      </c>
      <c r="K26" s="24">
        <v>3228253.91</v>
      </c>
      <c r="L26" s="48">
        <v>11820967.880000001</v>
      </c>
      <c r="M26" s="48">
        <v>2881677.21</v>
      </c>
      <c r="N26" s="48">
        <v>2395148.56</v>
      </c>
      <c r="O26" s="48">
        <v>3606368.1</v>
      </c>
      <c r="P26" s="48">
        <v>5138937.63</v>
      </c>
      <c r="Q26" s="68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25" t="s">
        <v>243</v>
      </c>
    </row>
    <row r="27" spans="1:24" ht="15" customHeight="1">
      <c r="A27" s="82">
        <v>20</v>
      </c>
      <c r="B27" s="84" t="s">
        <v>30</v>
      </c>
      <c r="C27" s="84" t="s">
        <v>191</v>
      </c>
      <c r="D27" s="102">
        <v>41266</v>
      </c>
      <c r="E27" s="85" t="s">
        <v>87</v>
      </c>
      <c r="F27" s="113" t="s">
        <v>192</v>
      </c>
      <c r="G27" s="102">
        <v>41266</v>
      </c>
      <c r="H27" s="87">
        <v>6429629.8700000001</v>
      </c>
      <c r="I27" s="87">
        <v>8627694.0500000007</v>
      </c>
      <c r="J27" s="87">
        <v>8670342.3000000007</v>
      </c>
      <c r="K27" s="87">
        <v>15920048.539999999</v>
      </c>
      <c r="L27" s="87">
        <f>+H27+I27+J27+K27:K27</f>
        <v>39647714.760000005</v>
      </c>
      <c r="M27" s="87">
        <v>6607087.6500000004</v>
      </c>
      <c r="N27" s="87">
        <v>8865818.4000000004</v>
      </c>
      <c r="O27" s="87">
        <v>8909642.7400000002</v>
      </c>
      <c r="P27" s="87">
        <v>16359441.869999999</v>
      </c>
      <c r="Q27" s="101">
        <f t="shared" si="0"/>
        <v>40741990.659999996</v>
      </c>
      <c r="R27" s="88">
        <f t="shared" si="1"/>
        <v>2.7599974087384016E-2</v>
      </c>
      <c r="S27" s="88">
        <f t="shared" si="3"/>
        <v>2.759999931380186E-2</v>
      </c>
      <c r="T27" s="88">
        <f t="shared" si="4"/>
        <v>2.7599999330064184E-2</v>
      </c>
      <c r="U27" s="88">
        <f t="shared" si="5"/>
        <v>2.7599883801588732E-2</v>
      </c>
      <c r="V27" s="88">
        <f t="shared" si="6"/>
        <v>2.75999993904541E-2</v>
      </c>
      <c r="W27" s="89" t="s">
        <v>244</v>
      </c>
    </row>
    <row r="28" spans="1:24" ht="15" customHeight="1">
      <c r="A28" s="1">
        <v>21</v>
      </c>
      <c r="B28" s="2" t="s">
        <v>31</v>
      </c>
      <c r="C28" s="28" t="s">
        <v>193</v>
      </c>
      <c r="D28" s="29">
        <v>41274</v>
      </c>
      <c r="E28" s="30" t="s">
        <v>87</v>
      </c>
      <c r="F28" s="31" t="s">
        <v>194</v>
      </c>
      <c r="G28" s="29">
        <v>41274</v>
      </c>
      <c r="H28" s="48">
        <v>125871.26</v>
      </c>
      <c r="I28" s="48">
        <v>804111.65</v>
      </c>
      <c r="J28" s="48">
        <v>257480.26</v>
      </c>
      <c r="K28" s="48">
        <v>1041073.03</v>
      </c>
      <c r="L28" s="48">
        <f t="shared" ref="L28:L42" si="7">SUM(H28:K28)</f>
        <v>2228536.2000000002</v>
      </c>
      <c r="M28" s="48">
        <v>442514.75</v>
      </c>
      <c r="N28" s="48">
        <v>1098330.02</v>
      </c>
      <c r="O28" s="48">
        <v>352749.17</v>
      </c>
      <c r="P28" s="48">
        <v>1612965.88</v>
      </c>
      <c r="Q28" s="115">
        <f t="shared" si="0"/>
        <v>3506559.82</v>
      </c>
      <c r="R28" s="116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89" t="s">
        <v>243</v>
      </c>
    </row>
    <row r="29" spans="1:24" ht="15" customHeight="1">
      <c r="A29" s="137">
        <v>22</v>
      </c>
      <c r="B29" s="135" t="s">
        <v>195</v>
      </c>
      <c r="C29" s="84" t="s">
        <v>254</v>
      </c>
      <c r="D29" s="138">
        <v>41274</v>
      </c>
      <c r="E29" s="136" t="s">
        <v>87</v>
      </c>
      <c r="F29" s="114" t="s">
        <v>255</v>
      </c>
      <c r="G29" s="138">
        <v>41274</v>
      </c>
      <c r="H29" s="130">
        <v>235048.49</v>
      </c>
      <c r="I29" s="130">
        <v>358958.49</v>
      </c>
      <c r="J29" s="130">
        <v>75230.5</v>
      </c>
      <c r="K29" s="130">
        <v>221179.05</v>
      </c>
      <c r="L29" s="130">
        <f t="shared" si="7"/>
        <v>890416.53</v>
      </c>
      <c r="M29" s="100">
        <v>239738.96</v>
      </c>
      <c r="N29" s="100">
        <v>387134.58</v>
      </c>
      <c r="O29" s="100">
        <v>79519.44</v>
      </c>
      <c r="P29" s="100">
        <v>383470.01</v>
      </c>
      <c r="Q29" s="130">
        <f t="shared" si="0"/>
        <v>1089862.99</v>
      </c>
      <c r="R29" s="88">
        <f t="shared" si="1"/>
        <v>0.22399231514715923</v>
      </c>
      <c r="S29" s="88">
        <f t="shared" si="3"/>
        <v>1.9955329217388407E-2</v>
      </c>
      <c r="T29" s="88">
        <f t="shared" si="4"/>
        <v>7.8494006368257319E-2</v>
      </c>
      <c r="U29" s="88">
        <f t="shared" si="5"/>
        <v>5.7010653923608157E-2</v>
      </c>
      <c r="V29" s="88">
        <f t="shared" si="6"/>
        <v>0.73375376194083497</v>
      </c>
      <c r="W29" s="125" t="s">
        <v>243</v>
      </c>
    </row>
    <row r="30" spans="1:24" ht="15" customHeight="1">
      <c r="A30" s="1">
        <v>23</v>
      </c>
      <c r="B30" s="2" t="s">
        <v>33</v>
      </c>
      <c r="C30" s="28" t="s">
        <v>196</v>
      </c>
      <c r="D30" s="29">
        <v>41272</v>
      </c>
      <c r="E30" s="30" t="s">
        <v>87</v>
      </c>
      <c r="F30" s="31" t="s">
        <v>197</v>
      </c>
      <c r="G30" s="29">
        <v>41272</v>
      </c>
      <c r="H30" s="48">
        <v>1780770.02</v>
      </c>
      <c r="I30" s="48">
        <v>3379827.31</v>
      </c>
      <c r="J30" s="48">
        <v>3241974.75</v>
      </c>
      <c r="K30" s="48">
        <v>5606182.3499999996</v>
      </c>
      <c r="L30" s="48">
        <f t="shared" si="7"/>
        <v>14008754.43</v>
      </c>
      <c r="M30" s="48">
        <v>1829919.27</v>
      </c>
      <c r="N30" s="48">
        <v>3473110.54</v>
      </c>
      <c r="O30" s="48">
        <v>3331453.25</v>
      </c>
      <c r="P30" s="48">
        <v>5760912.9800000004</v>
      </c>
      <c r="Q30" s="68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89" t="s">
        <v>244</v>
      </c>
    </row>
    <row r="31" spans="1:24" ht="15" customHeight="1">
      <c r="A31" s="82">
        <v>24</v>
      </c>
      <c r="B31" s="83" t="s">
        <v>34</v>
      </c>
      <c r="C31" s="84" t="s">
        <v>198</v>
      </c>
      <c r="D31" s="102">
        <v>41273</v>
      </c>
      <c r="E31" s="85" t="s">
        <v>87</v>
      </c>
      <c r="F31" s="86" t="s">
        <v>199</v>
      </c>
      <c r="G31" s="102">
        <v>41273</v>
      </c>
      <c r="H31" s="87">
        <v>609341.9</v>
      </c>
      <c r="I31" s="87">
        <v>3314619.58</v>
      </c>
      <c r="J31" s="87">
        <v>982046.11</v>
      </c>
      <c r="K31" s="87">
        <v>1973114.19</v>
      </c>
      <c r="L31" s="87">
        <f t="shared" si="7"/>
        <v>6879121.7799999993</v>
      </c>
      <c r="M31" s="87">
        <v>1055412.28</v>
      </c>
      <c r="N31" s="87">
        <v>5360847.38</v>
      </c>
      <c r="O31" s="87">
        <v>2085135.76</v>
      </c>
      <c r="P31" s="87">
        <v>4272298.33</v>
      </c>
      <c r="Q31" s="101">
        <f t="shared" si="0"/>
        <v>12773693.75</v>
      </c>
      <c r="R31" s="88">
        <f t="shared" si="1"/>
        <v>0.85687856073976953</v>
      </c>
      <c r="S31" s="88">
        <f t="shared" si="3"/>
        <v>0.73205269488279079</v>
      </c>
      <c r="T31" s="88">
        <f t="shared" si="4"/>
        <v>0.61733413159889672</v>
      </c>
      <c r="U31" s="88">
        <f t="shared" si="5"/>
        <v>1.1232564731609189</v>
      </c>
      <c r="V31" s="88">
        <f t="shared" si="6"/>
        <v>1.165256502463246</v>
      </c>
      <c r="W31" s="125" t="s">
        <v>243</v>
      </c>
    </row>
    <row r="32" spans="1:24" ht="15" customHeight="1">
      <c r="A32" s="1">
        <v>25</v>
      </c>
      <c r="B32" s="2" t="s">
        <v>35</v>
      </c>
      <c r="C32" s="28" t="s">
        <v>200</v>
      </c>
      <c r="D32" s="29">
        <v>41273</v>
      </c>
      <c r="E32" s="30" t="s">
        <v>87</v>
      </c>
      <c r="F32" s="31" t="s">
        <v>201</v>
      </c>
      <c r="G32" s="29">
        <v>41273</v>
      </c>
      <c r="H32" s="48">
        <v>244221.72</v>
      </c>
      <c r="I32" s="48">
        <v>349815.41</v>
      </c>
      <c r="J32" s="48">
        <v>203753.95</v>
      </c>
      <c r="K32" s="48">
        <v>503555.53</v>
      </c>
      <c r="L32" s="48">
        <f t="shared" si="7"/>
        <v>1301346.6100000001</v>
      </c>
      <c r="M32" s="48">
        <v>244221.72</v>
      </c>
      <c r="N32" s="48">
        <v>349815.41</v>
      </c>
      <c r="O32" s="48">
        <v>203753.95</v>
      </c>
      <c r="P32" s="48">
        <v>503555.53</v>
      </c>
      <c r="Q32" s="68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89" t="s">
        <v>242</v>
      </c>
    </row>
    <row r="33" spans="1:24" ht="15" customHeight="1">
      <c r="A33" s="82">
        <v>26</v>
      </c>
      <c r="B33" s="83" t="s">
        <v>36</v>
      </c>
      <c r="C33" s="84" t="s">
        <v>202</v>
      </c>
      <c r="D33" s="102">
        <v>41273</v>
      </c>
      <c r="E33" s="85" t="s">
        <v>87</v>
      </c>
      <c r="F33" s="86" t="s">
        <v>203</v>
      </c>
      <c r="G33" s="102">
        <v>41273</v>
      </c>
      <c r="H33" s="87">
        <v>132168.21</v>
      </c>
      <c r="I33" s="87">
        <v>199020.08</v>
      </c>
      <c r="J33" s="87">
        <v>129095.62</v>
      </c>
      <c r="K33" s="87">
        <v>129986.26</v>
      </c>
      <c r="L33" s="87">
        <f t="shared" si="7"/>
        <v>590270.16999999993</v>
      </c>
      <c r="M33" s="87">
        <v>132168.21</v>
      </c>
      <c r="N33" s="87">
        <v>199020.09</v>
      </c>
      <c r="O33" s="87">
        <v>129095.62</v>
      </c>
      <c r="P33" s="87">
        <v>129986.26</v>
      </c>
      <c r="Q33" s="101">
        <f t="shared" si="0"/>
        <v>590270.17999999993</v>
      </c>
      <c r="R33" s="88">
        <f t="shared" si="1"/>
        <v>1.6941394731517789E-8</v>
      </c>
      <c r="S33" s="88">
        <f t="shared" si="3"/>
        <v>0</v>
      </c>
      <c r="T33" s="88">
        <f t="shared" si="4"/>
        <v>5.0246186322766562E-8</v>
      </c>
      <c r="U33" s="88">
        <f t="shared" si="5"/>
        <v>0</v>
      </c>
      <c r="V33" s="88">
        <f t="shared" si="6"/>
        <v>0</v>
      </c>
      <c r="W33" s="89" t="s">
        <v>242</v>
      </c>
    </row>
    <row r="34" spans="1:24" ht="15" customHeight="1">
      <c r="A34" s="39">
        <v>27</v>
      </c>
      <c r="B34" s="41" t="s">
        <v>37</v>
      </c>
      <c r="C34" s="28" t="s">
        <v>204</v>
      </c>
      <c r="D34" s="10">
        <v>41272</v>
      </c>
      <c r="E34" s="30" t="s">
        <v>87</v>
      </c>
      <c r="F34" s="31" t="s">
        <v>205</v>
      </c>
      <c r="G34" s="10">
        <v>41272</v>
      </c>
      <c r="H34" s="48">
        <v>1429643.99</v>
      </c>
      <c r="I34" s="48">
        <v>4649472.71</v>
      </c>
      <c r="J34" s="48">
        <v>1265748.28</v>
      </c>
      <c r="K34" s="48">
        <v>2111977.83</v>
      </c>
      <c r="L34" s="48">
        <f t="shared" si="7"/>
        <v>9456842.8100000005</v>
      </c>
      <c r="M34" s="48">
        <v>1410976.79</v>
      </c>
      <c r="N34" s="48">
        <v>4680611.1399999997</v>
      </c>
      <c r="O34" s="48">
        <v>1263399.28</v>
      </c>
      <c r="P34" s="48">
        <v>2106958.3199999998</v>
      </c>
      <c r="Q34" s="68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89" t="s">
        <v>243</v>
      </c>
    </row>
    <row r="35" spans="1:24" s="20" customFormat="1" ht="15" customHeight="1">
      <c r="A35" s="82">
        <v>28</v>
      </c>
      <c r="B35" s="83" t="s">
        <v>38</v>
      </c>
      <c r="C35" s="84" t="s">
        <v>206</v>
      </c>
      <c r="D35" s="102">
        <v>41272</v>
      </c>
      <c r="E35" s="85" t="s">
        <v>87</v>
      </c>
      <c r="F35" s="86" t="s">
        <v>207</v>
      </c>
      <c r="G35" s="102">
        <v>41272</v>
      </c>
      <c r="H35" s="87">
        <v>67306.429999999993</v>
      </c>
      <c r="I35" s="87">
        <v>244184.19</v>
      </c>
      <c r="J35" s="87">
        <v>177214.07</v>
      </c>
      <c r="K35" s="103" t="s">
        <v>208</v>
      </c>
      <c r="L35" s="87">
        <f t="shared" si="7"/>
        <v>488704.69</v>
      </c>
      <c r="M35" s="87">
        <v>326171.3</v>
      </c>
      <c r="N35" s="87">
        <v>549461.9</v>
      </c>
      <c r="O35" s="87">
        <v>435046.22</v>
      </c>
      <c r="P35" s="87">
        <v>1372586.72</v>
      </c>
      <c r="Q35" s="101">
        <f>+M35+N35+O35</f>
        <v>1310679.42</v>
      </c>
      <c r="R35" s="88">
        <f t="shared" si="1"/>
        <v>1.6819456551562864</v>
      </c>
      <c r="S35" s="88">
        <f t="shared" ref="S35:S45" si="8">+M35/H35-1</f>
        <v>3.8460644844779317</v>
      </c>
      <c r="T35" s="88">
        <f t="shared" ref="T35:T45" si="9">+N35/I35-1</f>
        <v>1.2501944126685678</v>
      </c>
      <c r="U35" s="88">
        <f t="shared" ref="U35:U45" si="10">+O35/J35-1</f>
        <v>1.4549191833357247</v>
      </c>
      <c r="V35" s="88" t="s">
        <v>245</v>
      </c>
      <c r="W35" s="112" t="s">
        <v>243</v>
      </c>
    </row>
    <row r="36" spans="1:24" s="80" customFormat="1" ht="15" customHeight="1">
      <c r="A36" s="74">
        <v>29</v>
      </c>
      <c r="B36" s="75" t="s">
        <v>39</v>
      </c>
      <c r="C36" s="76" t="s">
        <v>209</v>
      </c>
      <c r="D36" s="77">
        <v>41272</v>
      </c>
      <c r="E36" s="78" t="s">
        <v>87</v>
      </c>
      <c r="F36" s="79" t="s">
        <v>210</v>
      </c>
      <c r="G36" s="77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04">
        <f t="shared" ref="Q36:Q47" si="11">+M36+N36+O36+P36</f>
        <v>35825899.719999999</v>
      </c>
      <c r="R36" s="81">
        <f t="shared" si="1"/>
        <v>3.7987963691288984E-2</v>
      </c>
      <c r="S36" s="81">
        <f t="shared" si="8"/>
        <v>1.6555822596279413E-2</v>
      </c>
      <c r="T36" s="81">
        <f t="shared" si="9"/>
        <v>1.931318574308305E-2</v>
      </c>
      <c r="U36" s="81">
        <f t="shared" si="10"/>
        <v>2.0483351137794426E-2</v>
      </c>
      <c r="V36" s="81">
        <f t="shared" ref="V36:V50" si="12">+P36/K36-1</f>
        <v>6.0402369494253705E-2</v>
      </c>
      <c r="W36" s="105" t="s">
        <v>243</v>
      </c>
    </row>
    <row r="37" spans="1:24" ht="15" customHeight="1">
      <c r="A37" s="82">
        <v>30</v>
      </c>
      <c r="B37" s="83" t="s">
        <v>40</v>
      </c>
      <c r="C37" s="84" t="s">
        <v>211</v>
      </c>
      <c r="D37" s="102">
        <v>41271</v>
      </c>
      <c r="E37" s="85" t="s">
        <v>87</v>
      </c>
      <c r="F37" s="86" t="s">
        <v>212</v>
      </c>
      <c r="G37" s="102">
        <v>41271</v>
      </c>
      <c r="H37" s="87">
        <v>4843626.62</v>
      </c>
      <c r="I37" s="87">
        <v>9862934.5600000005</v>
      </c>
      <c r="J37" s="87">
        <v>11979678.08</v>
      </c>
      <c r="K37" s="87">
        <v>26947465.66</v>
      </c>
      <c r="L37" s="87">
        <f t="shared" si="7"/>
        <v>53633704.920000002</v>
      </c>
      <c r="M37" s="87">
        <v>5134368.66</v>
      </c>
      <c r="N37" s="87">
        <v>9977599.5700000003</v>
      </c>
      <c r="O37" s="87">
        <v>12310709.75</v>
      </c>
      <c r="P37" s="87">
        <v>28133941.800000001</v>
      </c>
      <c r="Q37" s="99">
        <f t="shared" si="11"/>
        <v>55556619.780000001</v>
      </c>
      <c r="R37" s="88">
        <f t="shared" si="1"/>
        <v>3.5852732211362648E-2</v>
      </c>
      <c r="S37" s="88">
        <f t="shared" si="8"/>
        <v>6.0025692071202563E-2</v>
      </c>
      <c r="T37" s="88">
        <f t="shared" si="9"/>
        <v>1.162585124158011E-2</v>
      </c>
      <c r="U37" s="88">
        <f t="shared" si="10"/>
        <v>2.7632768409082242E-2</v>
      </c>
      <c r="V37" s="88">
        <f t="shared" si="12"/>
        <v>4.4029229129371128E-2</v>
      </c>
      <c r="W37" s="125" t="s">
        <v>243</v>
      </c>
    </row>
    <row r="38" spans="1:24" s="46" customFormat="1" ht="15" customHeight="1">
      <c r="A38" s="1">
        <v>31</v>
      </c>
      <c r="B38" s="2" t="s">
        <v>41</v>
      </c>
      <c r="C38" s="28" t="s">
        <v>213</v>
      </c>
      <c r="D38" s="29">
        <v>41273</v>
      </c>
      <c r="E38" s="30" t="s">
        <v>87</v>
      </c>
      <c r="F38" s="31" t="s">
        <v>214</v>
      </c>
      <c r="G38" s="29">
        <v>41273</v>
      </c>
      <c r="H38" s="48">
        <v>1069709.93</v>
      </c>
      <c r="I38" s="48">
        <v>1725077.03</v>
      </c>
      <c r="J38" s="48">
        <v>1874868.23</v>
      </c>
      <c r="K38" s="48">
        <v>1241659.67</v>
      </c>
      <c r="L38" s="48">
        <f t="shared" si="7"/>
        <v>5911314.8599999994</v>
      </c>
      <c r="M38" s="48">
        <v>1160178.33</v>
      </c>
      <c r="N38" s="48">
        <v>2242813.04</v>
      </c>
      <c r="O38" s="48">
        <v>2100623.15</v>
      </c>
      <c r="P38" s="48">
        <v>1594988.85</v>
      </c>
      <c r="Q38" s="115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89" t="s">
        <v>243</v>
      </c>
    </row>
    <row r="39" spans="1:24" ht="15" customHeight="1">
      <c r="A39" s="117">
        <v>32</v>
      </c>
      <c r="B39" s="83" t="s">
        <v>42</v>
      </c>
      <c r="C39" s="84" t="s">
        <v>215</v>
      </c>
      <c r="D39" s="102">
        <v>41271</v>
      </c>
      <c r="E39" s="85" t="s">
        <v>87</v>
      </c>
      <c r="F39" s="86" t="s">
        <v>216</v>
      </c>
      <c r="G39" s="102">
        <v>41271</v>
      </c>
      <c r="H39" s="87">
        <v>911887.03</v>
      </c>
      <c r="I39" s="87">
        <v>14125517.08</v>
      </c>
      <c r="J39" s="87">
        <v>5049488.79</v>
      </c>
      <c r="K39" s="87">
        <v>6439409.1799999997</v>
      </c>
      <c r="L39" s="87">
        <f t="shared" si="7"/>
        <v>26526302.079999998</v>
      </c>
      <c r="M39" s="87">
        <v>937055.11</v>
      </c>
      <c r="N39" s="87">
        <v>14515381.35</v>
      </c>
      <c r="O39" s="87">
        <v>5188854.68</v>
      </c>
      <c r="P39" s="87">
        <v>6617136.8700000001</v>
      </c>
      <c r="Q39" s="99">
        <f t="shared" si="11"/>
        <v>27258428.010000002</v>
      </c>
      <c r="R39" s="88">
        <f t="shared" si="1"/>
        <v>2.7599999720730128E-2</v>
      </c>
      <c r="S39" s="88">
        <f t="shared" si="8"/>
        <v>2.7599997776040164E-2</v>
      </c>
      <c r="T39" s="88">
        <f t="shared" si="9"/>
        <v>2.7599999900322247E-2</v>
      </c>
      <c r="U39" s="88">
        <f t="shared" si="10"/>
        <v>2.7599999880383974E-2</v>
      </c>
      <c r="V39" s="88">
        <f t="shared" si="12"/>
        <v>2.7599999476970671E-2</v>
      </c>
      <c r="W39" s="89" t="s">
        <v>244</v>
      </c>
    </row>
    <row r="40" spans="1:24" ht="15" customHeight="1">
      <c r="A40" s="74">
        <v>33</v>
      </c>
      <c r="B40" s="75" t="s">
        <v>43</v>
      </c>
      <c r="C40" s="76" t="s">
        <v>217</v>
      </c>
      <c r="D40" s="77">
        <v>41261</v>
      </c>
      <c r="E40" s="78" t="s">
        <v>87</v>
      </c>
      <c r="F40" s="79" t="s">
        <v>218</v>
      </c>
      <c r="G40" s="77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04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89" t="s">
        <v>243</v>
      </c>
    </row>
    <row r="41" spans="1:24" ht="15" customHeight="1">
      <c r="A41" s="82">
        <v>34</v>
      </c>
      <c r="B41" s="83" t="s">
        <v>44</v>
      </c>
      <c r="C41" s="84" t="s">
        <v>219</v>
      </c>
      <c r="D41" s="102">
        <v>41263</v>
      </c>
      <c r="E41" s="85" t="s">
        <v>87</v>
      </c>
      <c r="F41" s="86" t="s">
        <v>220</v>
      </c>
      <c r="G41" s="102">
        <v>41263</v>
      </c>
      <c r="H41" s="87">
        <v>1209833.27</v>
      </c>
      <c r="I41" s="87">
        <v>6028813.7300000004</v>
      </c>
      <c r="J41" s="87">
        <v>2263453.54</v>
      </c>
      <c r="K41" s="87">
        <v>3735282.85</v>
      </c>
      <c r="L41" s="87">
        <f t="shared" si="7"/>
        <v>13237383.389999999</v>
      </c>
      <c r="M41" s="87">
        <v>1209833.27</v>
      </c>
      <c r="N41" s="87">
        <v>6082148.6100000003</v>
      </c>
      <c r="O41" s="87">
        <v>2263453.54</v>
      </c>
      <c r="P41" s="87">
        <v>3735282.85</v>
      </c>
      <c r="Q41" s="99">
        <f t="shared" si="11"/>
        <v>13290718.270000001</v>
      </c>
      <c r="R41" s="88">
        <f t="shared" si="1"/>
        <v>4.0291104690897139E-3</v>
      </c>
      <c r="S41" s="88">
        <f t="shared" si="8"/>
        <v>0</v>
      </c>
      <c r="T41" s="88">
        <f t="shared" si="9"/>
        <v>8.8466624428285012E-3</v>
      </c>
      <c r="U41" s="88">
        <f t="shared" si="10"/>
        <v>0</v>
      </c>
      <c r="V41" s="88">
        <f t="shared" si="12"/>
        <v>0</v>
      </c>
      <c r="W41" s="89" t="s">
        <v>247</v>
      </c>
    </row>
    <row r="42" spans="1:24" ht="15" customHeight="1">
      <c r="A42" s="118">
        <v>35</v>
      </c>
      <c r="B42" s="119" t="s">
        <v>147</v>
      </c>
      <c r="C42" s="120" t="s">
        <v>221</v>
      </c>
      <c r="D42" s="121">
        <v>41265</v>
      </c>
      <c r="E42" s="122" t="s">
        <v>87</v>
      </c>
      <c r="F42" s="123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04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89" t="s">
        <v>243</v>
      </c>
    </row>
    <row r="43" spans="1:24" ht="15" customHeight="1">
      <c r="A43" s="82">
        <v>36</v>
      </c>
      <c r="B43" s="83" t="s">
        <v>45</v>
      </c>
      <c r="C43" s="84" t="s">
        <v>223</v>
      </c>
      <c r="D43" s="102">
        <v>41271</v>
      </c>
      <c r="E43" s="85" t="s">
        <v>87</v>
      </c>
      <c r="F43" s="86" t="s">
        <v>224</v>
      </c>
      <c r="G43" s="102">
        <v>41271</v>
      </c>
      <c r="H43" s="87">
        <v>147111.9</v>
      </c>
      <c r="I43" s="87">
        <v>213138.3</v>
      </c>
      <c r="J43" s="87">
        <v>188660.75</v>
      </c>
      <c r="K43" s="87">
        <v>307607.33</v>
      </c>
      <c r="L43" s="124">
        <f>SUM(G43:K43)</f>
        <v>897789.28</v>
      </c>
      <c r="M43" s="87">
        <v>147111.4</v>
      </c>
      <c r="N43" s="87">
        <v>213138.3</v>
      </c>
      <c r="O43" s="87">
        <v>188660.75</v>
      </c>
      <c r="P43" s="87">
        <v>307607.33</v>
      </c>
      <c r="Q43" s="99">
        <f t="shared" si="11"/>
        <v>856517.78</v>
      </c>
      <c r="R43" s="88">
        <f t="shared" si="1"/>
        <v>-4.5970141234032091E-2</v>
      </c>
      <c r="S43" s="88">
        <f t="shared" si="8"/>
        <v>-3.3987733147888832E-6</v>
      </c>
      <c r="T43" s="88">
        <f t="shared" si="9"/>
        <v>0</v>
      </c>
      <c r="U43" s="88">
        <f t="shared" si="10"/>
        <v>0</v>
      </c>
      <c r="V43" s="88">
        <f t="shared" si="12"/>
        <v>0</v>
      </c>
      <c r="W43" s="89" t="s">
        <v>242</v>
      </c>
    </row>
    <row r="44" spans="1:24" ht="15" customHeight="1">
      <c r="A44" s="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04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89" t="s">
        <v>243</v>
      </c>
    </row>
    <row r="45" spans="1:24" ht="15" customHeight="1">
      <c r="A45" s="137">
        <v>38</v>
      </c>
      <c r="B45" s="135" t="s">
        <v>47</v>
      </c>
      <c r="C45" s="84" t="s">
        <v>256</v>
      </c>
      <c r="D45" s="138">
        <v>41272</v>
      </c>
      <c r="E45" s="139" t="s">
        <v>87</v>
      </c>
      <c r="F45" s="140" t="s">
        <v>227</v>
      </c>
      <c r="G45" s="138">
        <v>41272</v>
      </c>
      <c r="H45" s="130">
        <v>2928191.51</v>
      </c>
      <c r="I45" s="130">
        <v>16469041.51</v>
      </c>
      <c r="J45" s="130">
        <v>5699911.0599999996</v>
      </c>
      <c r="K45" s="130">
        <v>5871948.4000000004</v>
      </c>
      <c r="L45" s="130">
        <f>+H45+I45+J45+K45</f>
        <v>30969092.479999997</v>
      </c>
      <c r="M45" s="100">
        <v>3105072.17</v>
      </c>
      <c r="N45" s="100">
        <v>17241781.84</v>
      </c>
      <c r="O45" s="100">
        <v>5951052.8700000001</v>
      </c>
      <c r="P45" s="100">
        <v>6133552.0899999999</v>
      </c>
      <c r="Q45" s="130">
        <f t="shared" si="11"/>
        <v>32431458.969999999</v>
      </c>
      <c r="R45" s="88">
        <f t="shared" si="1"/>
        <v>4.7220191904054243E-2</v>
      </c>
      <c r="S45" s="88">
        <f t="shared" si="8"/>
        <v>6.0406110527927881E-2</v>
      </c>
      <c r="T45" s="88">
        <f t="shared" si="9"/>
        <v>4.692078343058359E-2</v>
      </c>
      <c r="U45" s="88">
        <f t="shared" si="10"/>
        <v>4.4060654167470625E-2</v>
      </c>
      <c r="V45" s="88">
        <f t="shared" si="12"/>
        <v>4.455142861950212E-2</v>
      </c>
      <c r="W45" s="125" t="s">
        <v>243</v>
      </c>
    </row>
    <row r="46" spans="1:24" ht="15" customHeight="1">
      <c r="A46" s="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67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90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89" t="s">
        <v>243</v>
      </c>
      <c r="X46" t="s">
        <v>258</v>
      </c>
    </row>
    <row r="47" spans="1:24" ht="15" customHeight="1">
      <c r="A47" s="82">
        <v>40</v>
      </c>
      <c r="B47" s="83" t="s">
        <v>49</v>
      </c>
      <c r="C47" s="84" t="s">
        <v>230</v>
      </c>
      <c r="D47" s="102">
        <v>41272</v>
      </c>
      <c r="E47" s="85" t="s">
        <v>87</v>
      </c>
      <c r="F47" s="86" t="s">
        <v>231</v>
      </c>
      <c r="G47" s="102">
        <v>41272</v>
      </c>
      <c r="H47" s="87">
        <v>1880830.2</v>
      </c>
      <c r="I47" s="87">
        <v>4620125.79</v>
      </c>
      <c r="J47" s="87">
        <v>2596986.4700000002</v>
      </c>
      <c r="K47" s="87">
        <v>2244537.5</v>
      </c>
      <c r="L47" s="87">
        <f>SUM(H47:K47)</f>
        <v>11342479.960000001</v>
      </c>
      <c r="M47" s="87">
        <v>3329203.1</v>
      </c>
      <c r="N47" s="87">
        <v>3864046.4</v>
      </c>
      <c r="O47" s="87">
        <v>4079274.3</v>
      </c>
      <c r="P47" s="87">
        <v>5180940.5999999996</v>
      </c>
      <c r="Q47" s="99">
        <f t="shared" si="11"/>
        <v>16453464.4</v>
      </c>
      <c r="R47" s="88">
        <f t="shared" si="1"/>
        <v>0.45060555169806094</v>
      </c>
      <c r="S47" s="88">
        <f>+M47/H47-1</f>
        <v>0.77007105691943911</v>
      </c>
      <c r="T47" s="88">
        <f t="shared" si="13"/>
        <v>-0.16364909190059085</v>
      </c>
      <c r="U47" s="88">
        <f t="shared" si="13"/>
        <v>0.57077225743112914</v>
      </c>
      <c r="V47" s="88">
        <f t="shared" si="12"/>
        <v>1.3082441705696608</v>
      </c>
      <c r="W47" s="89" t="s">
        <v>243</v>
      </c>
    </row>
    <row r="48" spans="1:24" ht="15" customHeight="1">
      <c r="A48" s="63">
        <v>41</v>
      </c>
      <c r="B48" s="91" t="s">
        <v>232</v>
      </c>
      <c r="C48" s="38" t="s">
        <v>257</v>
      </c>
      <c r="D48" s="127">
        <v>41274</v>
      </c>
      <c r="E48" s="126" t="s">
        <v>87</v>
      </c>
      <c r="F48" s="62" t="s">
        <v>233</v>
      </c>
      <c r="G48" s="66">
        <v>41274</v>
      </c>
      <c r="H48" s="141" t="s">
        <v>208</v>
      </c>
      <c r="I48" s="128">
        <v>10468877.199999999</v>
      </c>
      <c r="J48" s="128">
        <v>2013829.06</v>
      </c>
      <c r="K48" s="128">
        <v>2771402.66</v>
      </c>
      <c r="L48" s="128">
        <f>+I48+J48+K48</f>
        <v>15254108.92</v>
      </c>
      <c r="M48" s="128"/>
      <c r="N48" s="128">
        <v>10803882.27</v>
      </c>
      <c r="O48" s="128">
        <v>2078271.59</v>
      </c>
      <c r="P48" s="128">
        <v>2860087.54</v>
      </c>
      <c r="Q48" s="128">
        <f>+N48+O48+P48</f>
        <v>15742241.399999999</v>
      </c>
      <c r="R48" s="116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89" t="s">
        <v>244</v>
      </c>
    </row>
    <row r="49" spans="1:23" ht="15" customHeight="1">
      <c r="A49" s="92">
        <v>42</v>
      </c>
      <c r="B49" s="93" t="s">
        <v>51</v>
      </c>
      <c r="C49" s="94" t="s">
        <v>234</v>
      </c>
      <c r="D49" s="98">
        <v>41272</v>
      </c>
      <c r="E49" s="96" t="s">
        <v>87</v>
      </c>
      <c r="F49" s="97" t="s">
        <v>235</v>
      </c>
      <c r="G49" s="98">
        <v>41272</v>
      </c>
      <c r="H49" s="87">
        <v>545697.68999999994</v>
      </c>
      <c r="I49" s="87">
        <v>4848943.8899999997</v>
      </c>
      <c r="J49" s="87">
        <v>1137120.8600000001</v>
      </c>
      <c r="K49" s="87">
        <v>1183330.67</v>
      </c>
      <c r="L49" s="87">
        <f>SUM(H49:K49)</f>
        <v>7715093.1100000003</v>
      </c>
      <c r="M49" s="87">
        <v>684134.68</v>
      </c>
      <c r="N49" s="87">
        <v>6521393.1200000001</v>
      </c>
      <c r="O49" s="87">
        <v>1305307</v>
      </c>
      <c r="P49" s="87">
        <v>1464936.49</v>
      </c>
      <c r="Q49" s="101">
        <f>+M49+N49+O49+P49</f>
        <v>9975771.290000001</v>
      </c>
      <c r="R49" s="88">
        <f t="shared" si="1"/>
        <v>0.29302020698490328</v>
      </c>
      <c r="S49" s="88">
        <f>+M49/H49-1</f>
        <v>0.25368806307389735</v>
      </c>
      <c r="T49" s="88">
        <f t="shared" si="13"/>
        <v>0.34490999853578441</v>
      </c>
      <c r="U49" s="88">
        <f t="shared" si="13"/>
        <v>0.14790524553388273</v>
      </c>
      <c r="V49" s="88">
        <f t="shared" si="12"/>
        <v>0.23797728491225545</v>
      </c>
      <c r="W49" s="89" t="s">
        <v>243</v>
      </c>
    </row>
    <row r="50" spans="1:23" ht="15" customHeight="1">
      <c r="A50" s="63">
        <v>43</v>
      </c>
      <c r="B50" s="91" t="s">
        <v>236</v>
      </c>
      <c r="C50" s="38" t="s">
        <v>237</v>
      </c>
      <c r="D50" s="64">
        <v>41273</v>
      </c>
      <c r="E50" s="65" t="s">
        <v>146</v>
      </c>
      <c r="F50" s="11" t="s">
        <v>134</v>
      </c>
      <c r="G50" s="65" t="s">
        <v>134</v>
      </c>
      <c r="H50" s="24">
        <v>197643.94</v>
      </c>
      <c r="I50" s="48">
        <v>474049.77</v>
      </c>
      <c r="J50" s="48">
        <v>112791.95</v>
      </c>
      <c r="K50" s="48">
        <v>427050.52</v>
      </c>
      <c r="L50" s="48">
        <f>I50+J50+K50+H50</f>
        <v>1211536.18</v>
      </c>
      <c r="M50" s="48">
        <v>218453.73</v>
      </c>
      <c r="N50" s="48">
        <v>1096538.95</v>
      </c>
      <c r="O50" s="48">
        <v>200280.57</v>
      </c>
      <c r="P50" s="48">
        <v>426636.48</v>
      </c>
      <c r="Q50" s="90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89" t="s">
        <v>243</v>
      </c>
    </row>
    <row r="51" spans="1:23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>
      <c r="A56" s="16" t="s">
        <v>238</v>
      </c>
      <c r="B56" s="69"/>
      <c r="C56" s="69"/>
      <c r="D56" s="69"/>
      <c r="E56" s="69"/>
      <c r="F56" s="70"/>
      <c r="G56" s="71"/>
      <c r="H56" s="71"/>
      <c r="I56" s="71"/>
      <c r="J56" s="71"/>
      <c r="K56" s="71"/>
      <c r="L56" s="71"/>
    </row>
    <row r="57" spans="1:23">
      <c r="A57" s="16" t="s">
        <v>239</v>
      </c>
      <c r="B57" s="69"/>
      <c r="C57" s="69"/>
      <c r="D57" s="69"/>
      <c r="E57" s="69"/>
      <c r="F57" s="70"/>
      <c r="G57" s="71"/>
      <c r="H57" s="71"/>
      <c r="I57" s="71"/>
      <c r="J57" s="71"/>
      <c r="K57" s="71"/>
      <c r="L57" s="71"/>
    </row>
    <row r="58" spans="1:23">
      <c r="A58" s="16" t="s">
        <v>240</v>
      </c>
      <c r="B58" s="72"/>
      <c r="C58" s="72"/>
      <c r="D58" s="72"/>
      <c r="E58" s="72"/>
      <c r="F58" s="73"/>
      <c r="G58" s="72"/>
      <c r="H58" s="72"/>
      <c r="I58" s="72"/>
      <c r="J58" s="72"/>
      <c r="K58" s="72"/>
      <c r="L58" s="72"/>
    </row>
    <row r="59" spans="1:23">
      <c r="A59" s="16" t="s">
        <v>241</v>
      </c>
      <c r="B59" s="72"/>
      <c r="C59" s="72"/>
      <c r="D59" s="72"/>
      <c r="E59" s="72"/>
      <c r="F59" s="73"/>
      <c r="G59" s="72"/>
      <c r="H59" s="72"/>
      <c r="I59" s="72"/>
      <c r="J59" s="72"/>
      <c r="K59" s="72"/>
      <c r="L59" s="72"/>
    </row>
  </sheetData>
  <mergeCells count="12">
    <mergeCell ref="H5:L5"/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</mergeCells>
  <phoneticPr fontId="8" type="noConversion"/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8"/>
  <sheetViews>
    <sheetView topLeftCell="B1" zoomScaleNormal="85" workbookViewId="0">
      <selection activeCell="C44" sqref="C44"/>
    </sheetView>
  </sheetViews>
  <sheetFormatPr baseColWidth="10" defaultRowHeight="12.75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22" ht="15.75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2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>
      <c r="A5" s="241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38" t="s">
        <v>150</v>
      </c>
      <c r="I5" s="238"/>
      <c r="J5" s="238"/>
      <c r="K5" s="238"/>
      <c r="L5" s="238"/>
      <c r="M5" s="238" t="s">
        <v>151</v>
      </c>
      <c r="N5" s="238"/>
      <c r="O5" s="238"/>
      <c r="P5" s="238"/>
      <c r="Q5" s="238"/>
      <c r="R5" s="238" t="s">
        <v>152</v>
      </c>
      <c r="S5" s="238"/>
      <c r="T5" s="238"/>
      <c r="U5" s="238"/>
      <c r="V5" s="238"/>
    </row>
    <row r="6" spans="1:22" ht="39" customHeight="1" thickBot="1">
      <c r="A6" s="242"/>
      <c r="B6" s="242"/>
      <c r="C6" s="242"/>
      <c r="D6" s="242"/>
      <c r="E6" s="242"/>
      <c r="F6" s="242"/>
      <c r="G6" s="242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H5:L5"/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C1:G25"/>
  <sheetViews>
    <sheetView workbookViewId="0">
      <selection activeCell="E28" sqref="E28"/>
    </sheetView>
  </sheetViews>
  <sheetFormatPr baseColWidth="10" defaultRowHeight="12.75"/>
  <cols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>
      <c r="D1" s="72" t="s">
        <v>268</v>
      </c>
    </row>
    <row r="3" spans="3:7">
      <c r="C3" s="166"/>
      <c r="D3" s="167" t="s">
        <v>266</v>
      </c>
      <c r="E3" s="167" t="s">
        <v>267</v>
      </c>
      <c r="F3" s="167" t="s">
        <v>264</v>
      </c>
      <c r="G3" s="167" t="s">
        <v>265</v>
      </c>
    </row>
    <row r="4" spans="3:7">
      <c r="C4" s="167" t="s">
        <v>261</v>
      </c>
      <c r="D4" s="168">
        <f>609341.9+3314619.58</f>
        <v>3923961.48</v>
      </c>
      <c r="E4" s="168">
        <v>2384260.81</v>
      </c>
      <c r="F4" s="170">
        <f>+E4/D4</f>
        <v>0.60761575314954419</v>
      </c>
      <c r="G4" s="169">
        <f>1-F4</f>
        <v>0.39238424685045581</v>
      </c>
    </row>
    <row r="5" spans="3:7">
      <c r="C5" s="167" t="s">
        <v>262</v>
      </c>
      <c r="D5" s="168">
        <v>982046.11</v>
      </c>
      <c r="E5" s="168">
        <v>488001.89</v>
      </c>
      <c r="F5" s="170">
        <f>+E5/D5</f>
        <v>0.4969236016830208</v>
      </c>
      <c r="G5" s="169">
        <f>1-F5</f>
        <v>0.50307639831697926</v>
      </c>
    </row>
    <row r="6" spans="3:7">
      <c r="C6" s="167" t="s">
        <v>263</v>
      </c>
      <c r="D6" s="168">
        <v>1973114.19</v>
      </c>
      <c r="E6" s="168">
        <v>1074345.57</v>
      </c>
      <c r="F6" s="170">
        <f>+E6/D6</f>
        <v>0.54449234385162482</v>
      </c>
      <c r="G6" s="169">
        <f>1-F6</f>
        <v>0.45550765614837518</v>
      </c>
    </row>
    <row r="7" spans="3:7">
      <c r="C7" s="166"/>
      <c r="D7" s="168">
        <f>SUM(D4:D6)</f>
        <v>6879121.7799999993</v>
      </c>
      <c r="E7" s="168">
        <f>SUM(E4:E6)</f>
        <v>3946608.2700000005</v>
      </c>
      <c r="F7" s="170">
        <f>+E7/D7</f>
        <v>0.5737081558105519</v>
      </c>
      <c r="G7" s="169">
        <f>1-F7</f>
        <v>0.4262918441894481</v>
      </c>
    </row>
    <row r="11" spans="3:7">
      <c r="D11" s="72" t="s">
        <v>269</v>
      </c>
    </row>
    <row r="12" spans="3:7">
      <c r="C12" s="166"/>
      <c r="D12" s="167" t="s">
        <v>266</v>
      </c>
      <c r="E12" s="167" t="s">
        <v>267</v>
      </c>
      <c r="F12" s="167" t="s">
        <v>264</v>
      </c>
      <c r="G12" s="167" t="s">
        <v>265</v>
      </c>
    </row>
    <row r="13" spans="3:7">
      <c r="C13" s="167" t="s">
        <v>270</v>
      </c>
      <c r="D13" s="168">
        <v>841813.2</v>
      </c>
      <c r="E13" s="168">
        <v>399088.96</v>
      </c>
      <c r="F13" s="170">
        <f>+E13/D13</f>
        <v>0.47408256368515017</v>
      </c>
      <c r="G13" s="169">
        <f>1-F13</f>
        <v>0.52591743631484977</v>
      </c>
    </row>
    <row r="14" spans="3:7">
      <c r="C14" s="167" t="s">
        <v>271</v>
      </c>
      <c r="D14" s="168">
        <v>14053889.800000001</v>
      </c>
      <c r="E14" s="168">
        <v>7768841.7300000004</v>
      </c>
      <c r="F14" s="170">
        <f>+E14/D14</f>
        <v>0.552789429870156</v>
      </c>
      <c r="G14" s="169">
        <f>1-F14</f>
        <v>0.447210570129844</v>
      </c>
    </row>
    <row r="15" spans="3:7">
      <c r="C15" s="167" t="s">
        <v>262</v>
      </c>
      <c r="D15" s="168">
        <v>4818828.5199999996</v>
      </c>
      <c r="E15" s="168">
        <v>2080186.28</v>
      </c>
      <c r="F15" s="170">
        <f>+E15/D15</f>
        <v>0.43167883467245693</v>
      </c>
      <c r="G15" s="169">
        <f>1-F15</f>
        <v>0.56832116532754307</v>
      </c>
    </row>
    <row r="16" spans="3:7">
      <c r="C16" s="167" t="s">
        <v>263</v>
      </c>
      <c r="D16" s="168">
        <v>4311491.47</v>
      </c>
      <c r="E16" s="168">
        <v>1860531.35</v>
      </c>
      <c r="F16" s="170">
        <f>+E16/D16</f>
        <v>0.43152847754561374</v>
      </c>
      <c r="G16" s="169">
        <f>1-F16</f>
        <v>0.56847152245438626</v>
      </c>
    </row>
    <row r="17" spans="3:7">
      <c r="C17" s="166"/>
      <c r="D17" s="171">
        <f>SUM(D13:D16)</f>
        <v>24026022.989999998</v>
      </c>
      <c r="E17" s="168">
        <f>SUM(E13:E16)</f>
        <v>12108648.32</v>
      </c>
      <c r="F17" s="170">
        <f>+E17/D17</f>
        <v>0.50398055163102973</v>
      </c>
      <c r="G17" s="169">
        <f>1-F17</f>
        <v>0.49601944836897027</v>
      </c>
    </row>
    <row r="20" spans="3:7" ht="15">
      <c r="C20" s="172" t="s">
        <v>272</v>
      </c>
      <c r="D20" s="172" t="s">
        <v>273</v>
      </c>
      <c r="E20" s="172" t="s">
        <v>274</v>
      </c>
      <c r="F20" s="172" t="s">
        <v>275</v>
      </c>
    </row>
    <row r="21" spans="3:7">
      <c r="C21" s="166" t="s">
        <v>276</v>
      </c>
      <c r="D21" s="173">
        <v>841813.2</v>
      </c>
      <c r="E21" s="173">
        <v>399088.95999999996</v>
      </c>
      <c r="F21" s="174">
        <f>E21/D21*100</f>
        <v>47.408256368515005</v>
      </c>
    </row>
    <row r="22" spans="3:7">
      <c r="C22" s="166" t="s">
        <v>277</v>
      </c>
      <c r="D22" s="173">
        <v>14053889.800000001</v>
      </c>
      <c r="E22" s="173">
        <v>7768841.7299999986</v>
      </c>
      <c r="F22" s="174">
        <f>E22/D22*100</f>
        <v>55.278942987015576</v>
      </c>
    </row>
    <row r="23" spans="3:7">
      <c r="C23" s="166" t="s">
        <v>278</v>
      </c>
      <c r="D23" s="173">
        <v>4311491.47</v>
      </c>
      <c r="E23" s="173">
        <v>1860531.35</v>
      </c>
      <c r="F23" s="174">
        <f>E23/D23*100</f>
        <v>43.152847754561371</v>
      </c>
    </row>
    <row r="24" spans="3:7">
      <c r="C24" s="166" t="s">
        <v>279</v>
      </c>
      <c r="D24" s="173">
        <v>4818828.5199999996</v>
      </c>
      <c r="E24" s="173">
        <v>2080186.28</v>
      </c>
      <c r="F24" s="174">
        <f>E24/D24*100</f>
        <v>43.167883467245694</v>
      </c>
    </row>
    <row r="25" spans="3:7" ht="15">
      <c r="C25" s="172" t="s">
        <v>280</v>
      </c>
      <c r="D25" s="175">
        <f>SUM(D21:D24)</f>
        <v>24026022.989999998</v>
      </c>
      <c r="E25" s="175">
        <f>SUM(E21:E24)</f>
        <v>12108648.319999998</v>
      </c>
      <c r="F25" s="170">
        <f>+E25/D25</f>
        <v>0.50398055163102962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0"/>
  <sheetViews>
    <sheetView tabSelected="1" view="pageBreakPreview" topLeftCell="A16" zoomScale="60" zoomScaleNormal="70" workbookViewId="0">
      <selection activeCell="D56" sqref="D56"/>
    </sheetView>
  </sheetViews>
  <sheetFormatPr baseColWidth="10" defaultRowHeight="12.75"/>
  <cols>
    <col min="1" max="1" width="9.5703125" style="39" customWidth="1"/>
    <col min="2" max="2" width="18.7109375" style="2" customWidth="1"/>
    <col min="3" max="3" width="15.5703125" style="2" customWidth="1"/>
    <col min="4" max="4" width="22" style="2" customWidth="1"/>
    <col min="5" max="5" width="13.140625" style="2" customWidth="1"/>
    <col min="6" max="6" width="11.28515625" style="1" customWidth="1"/>
    <col min="7" max="7" width="15" style="2" customWidth="1"/>
    <col min="8" max="8" width="23.5703125" style="28" customWidth="1"/>
    <col min="9" max="10" width="3.28515625" style="2" customWidth="1"/>
    <col min="11" max="11" width="2.28515625" style="2" customWidth="1"/>
    <col min="12" max="12" width="2.140625" style="2" customWidth="1"/>
    <col min="13" max="13" width="43.140625" style="2" customWidth="1"/>
    <col min="14" max="14" width="13.140625" style="1" customWidth="1"/>
    <col min="15" max="15" width="17.28515625" style="2" customWidth="1"/>
    <col min="16" max="16384" width="11.42578125" style="2"/>
  </cols>
  <sheetData>
    <row r="1" spans="1:21" ht="14.25" customHeight="1"/>
    <row r="2" spans="1:21" s="182" customFormat="1" ht="24.75" customHeight="1">
      <c r="A2" s="268" t="s">
        <v>363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21" ht="21.75" customHeight="1">
      <c r="A3" s="239" t="s">
        <v>312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</row>
    <row r="4" spans="1:21" ht="14.25" customHeight="1">
      <c r="C4" s="1"/>
      <c r="D4" s="1"/>
    </row>
    <row r="5" spans="1:21" ht="14.25" customHeight="1">
      <c r="C5" s="1"/>
      <c r="D5" s="1"/>
    </row>
    <row r="6" spans="1:21" ht="19.5" customHeight="1">
      <c r="A6" s="266" t="s">
        <v>303</v>
      </c>
      <c r="B6" s="269" t="s">
        <v>302</v>
      </c>
      <c r="C6" s="266" t="s">
        <v>362</v>
      </c>
      <c r="D6" s="266" t="s">
        <v>4</v>
      </c>
      <c r="E6" s="266" t="s">
        <v>5</v>
      </c>
      <c r="F6" s="266" t="s">
        <v>6</v>
      </c>
      <c r="G6" s="266" t="s">
        <v>7</v>
      </c>
      <c r="H6" s="266" t="s">
        <v>301</v>
      </c>
      <c r="I6" s="266" t="s">
        <v>300</v>
      </c>
      <c r="J6" s="266"/>
      <c r="K6" s="266"/>
      <c r="L6" s="266"/>
      <c r="M6" s="266" t="s">
        <v>299</v>
      </c>
      <c r="N6" s="266" t="s">
        <v>298</v>
      </c>
      <c r="O6" s="266" t="s">
        <v>297</v>
      </c>
    </row>
    <row r="7" spans="1:21" ht="19.5" customHeight="1" thickBot="1">
      <c r="A7" s="267"/>
      <c r="B7" s="270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Q7" s="71"/>
      <c r="R7" s="71"/>
      <c r="S7" s="71"/>
      <c r="T7" s="71"/>
      <c r="U7" s="71"/>
    </row>
    <row r="8" spans="1:21" ht="15.75" customHeight="1">
      <c r="A8" s="273">
        <v>1</v>
      </c>
      <c r="B8" s="273" t="s">
        <v>15</v>
      </c>
      <c r="C8" s="244" t="s">
        <v>314</v>
      </c>
      <c r="D8" s="245" t="s">
        <v>352</v>
      </c>
      <c r="E8" s="248" t="s">
        <v>87</v>
      </c>
      <c r="F8" s="244" t="s">
        <v>360</v>
      </c>
      <c r="G8" s="245" t="s">
        <v>352</v>
      </c>
      <c r="H8" s="214" t="s">
        <v>315</v>
      </c>
      <c r="I8" s="249">
        <v>0.5</v>
      </c>
      <c r="J8" s="249"/>
      <c r="K8" s="249"/>
      <c r="L8" s="249"/>
      <c r="M8" s="215" t="s">
        <v>296</v>
      </c>
      <c r="N8" s="216">
        <v>214</v>
      </c>
      <c r="O8" s="271">
        <v>386709.2</v>
      </c>
      <c r="Q8" s="71"/>
      <c r="R8" s="183"/>
      <c r="S8" s="71"/>
      <c r="T8" s="71"/>
      <c r="U8" s="71"/>
    </row>
    <row r="9" spans="1:21">
      <c r="A9" s="255"/>
      <c r="B9" s="255"/>
      <c r="C9" s="244"/>
      <c r="D9" s="245"/>
      <c r="E9" s="248"/>
      <c r="F9" s="244"/>
      <c r="G9" s="245"/>
      <c r="H9" s="272" t="s">
        <v>316</v>
      </c>
      <c r="I9" s="249"/>
      <c r="J9" s="249"/>
      <c r="K9" s="249"/>
      <c r="L9" s="249"/>
      <c r="M9" s="215" t="s">
        <v>295</v>
      </c>
      <c r="N9" s="216">
        <v>42</v>
      </c>
      <c r="O9" s="271"/>
      <c r="Q9" s="71"/>
      <c r="R9" s="183"/>
      <c r="S9" s="71"/>
      <c r="T9" s="71"/>
      <c r="U9" s="71"/>
    </row>
    <row r="10" spans="1:21" ht="15.75" customHeight="1">
      <c r="A10" s="255"/>
      <c r="B10" s="255"/>
      <c r="C10" s="244"/>
      <c r="D10" s="245"/>
      <c r="E10" s="248"/>
      <c r="F10" s="244"/>
      <c r="G10" s="245"/>
      <c r="H10" s="272"/>
      <c r="I10" s="249"/>
      <c r="J10" s="249"/>
      <c r="K10" s="249"/>
      <c r="L10" s="249"/>
      <c r="M10" s="217" t="s">
        <v>294</v>
      </c>
      <c r="N10" s="216">
        <v>25</v>
      </c>
      <c r="O10" s="271"/>
      <c r="Q10" s="71"/>
      <c r="R10" s="183"/>
      <c r="S10" s="71"/>
      <c r="T10" s="71"/>
      <c r="U10" s="71"/>
    </row>
    <row r="11" spans="1:21" ht="14.25" customHeight="1">
      <c r="A11" s="255"/>
      <c r="B11" s="255"/>
      <c r="C11" s="244"/>
      <c r="D11" s="245"/>
      <c r="E11" s="248"/>
      <c r="F11" s="244"/>
      <c r="G11" s="245"/>
      <c r="H11" s="272"/>
      <c r="I11" s="249"/>
      <c r="J11" s="249"/>
      <c r="K11" s="249"/>
      <c r="L11" s="249"/>
      <c r="M11" s="218" t="s">
        <v>293</v>
      </c>
      <c r="N11" s="219"/>
      <c r="O11" s="271"/>
      <c r="Q11" s="71"/>
      <c r="R11" s="183"/>
      <c r="S11" s="71"/>
      <c r="T11" s="71"/>
      <c r="U11" s="71"/>
    </row>
    <row r="12" spans="1:21" s="181" customFormat="1" ht="15.75" customHeight="1">
      <c r="A12" s="263">
        <v>2</v>
      </c>
      <c r="B12" s="263" t="s">
        <v>310</v>
      </c>
      <c r="C12" s="278" t="s">
        <v>317</v>
      </c>
      <c r="D12" s="264" t="s">
        <v>352</v>
      </c>
      <c r="E12" s="265" t="s">
        <v>87</v>
      </c>
      <c r="F12" s="278" t="s">
        <v>351</v>
      </c>
      <c r="G12" s="264" t="s">
        <v>352</v>
      </c>
      <c r="H12" s="286" t="s">
        <v>318</v>
      </c>
      <c r="I12" s="275">
        <v>0.5</v>
      </c>
      <c r="J12" s="275"/>
      <c r="K12" s="275"/>
      <c r="L12" s="275"/>
      <c r="M12" s="220" t="s">
        <v>308</v>
      </c>
      <c r="N12" s="274">
        <v>205</v>
      </c>
      <c r="O12" s="221">
        <v>122252.465</v>
      </c>
      <c r="Q12" s="184"/>
      <c r="R12" s="185"/>
      <c r="S12" s="184"/>
      <c r="T12" s="184"/>
      <c r="U12" s="184"/>
    </row>
    <row r="13" spans="1:21" s="181" customFormat="1" ht="12.75" customHeight="1">
      <c r="A13" s="263"/>
      <c r="B13" s="263"/>
      <c r="C13" s="278"/>
      <c r="D13" s="264"/>
      <c r="E13" s="265"/>
      <c r="F13" s="278"/>
      <c r="G13" s="264"/>
      <c r="H13" s="286"/>
      <c r="I13" s="275"/>
      <c r="J13" s="275"/>
      <c r="K13" s="275"/>
      <c r="L13" s="275"/>
      <c r="M13" s="220" t="s">
        <v>305</v>
      </c>
      <c r="N13" s="274"/>
      <c r="O13" s="221"/>
      <c r="Q13" s="184"/>
      <c r="R13" s="185"/>
      <c r="S13" s="184"/>
      <c r="T13" s="184"/>
      <c r="U13" s="184"/>
    </row>
    <row r="14" spans="1:21" s="181" customFormat="1" ht="14.25" customHeight="1">
      <c r="A14" s="263"/>
      <c r="B14" s="263"/>
      <c r="C14" s="278"/>
      <c r="D14" s="264"/>
      <c r="E14" s="265"/>
      <c r="F14" s="278"/>
      <c r="G14" s="264"/>
      <c r="H14" s="286" t="s">
        <v>318</v>
      </c>
      <c r="I14" s="276"/>
      <c r="J14" s="276"/>
      <c r="K14" s="276"/>
      <c r="L14" s="276"/>
      <c r="M14" s="220" t="s">
        <v>309</v>
      </c>
      <c r="N14" s="274">
        <v>160</v>
      </c>
      <c r="O14" s="221">
        <v>153333.22700000001</v>
      </c>
      <c r="Q14" s="184"/>
      <c r="R14" s="185"/>
      <c r="S14" s="184"/>
      <c r="T14" s="184"/>
      <c r="U14" s="184"/>
    </row>
    <row r="15" spans="1:21" s="181" customFormat="1" ht="16.5" customHeight="1">
      <c r="A15" s="263"/>
      <c r="B15" s="263"/>
      <c r="C15" s="278"/>
      <c r="D15" s="264"/>
      <c r="E15" s="265"/>
      <c r="F15" s="278"/>
      <c r="G15" s="264"/>
      <c r="H15" s="286"/>
      <c r="I15" s="276"/>
      <c r="J15" s="276"/>
      <c r="K15" s="276"/>
      <c r="L15" s="276"/>
      <c r="M15" s="220" t="s">
        <v>306</v>
      </c>
      <c r="N15" s="274"/>
      <c r="O15" s="221"/>
      <c r="Q15" s="184"/>
      <c r="R15" s="185"/>
      <c r="S15" s="184"/>
      <c r="T15" s="184"/>
      <c r="U15" s="184"/>
    </row>
    <row r="16" spans="1:21" s="181" customFormat="1" ht="16.5" customHeight="1">
      <c r="A16" s="263"/>
      <c r="B16" s="263"/>
      <c r="C16" s="278"/>
      <c r="D16" s="264"/>
      <c r="E16" s="265"/>
      <c r="F16" s="278"/>
      <c r="G16" s="264"/>
      <c r="H16" s="286" t="s">
        <v>319</v>
      </c>
      <c r="I16" s="276"/>
      <c r="J16" s="276"/>
      <c r="K16" s="276"/>
      <c r="L16" s="276"/>
      <c r="M16" s="220" t="s">
        <v>309</v>
      </c>
      <c r="N16" s="274">
        <v>95</v>
      </c>
      <c r="O16" s="221">
        <v>186795.38699999999</v>
      </c>
      <c r="Q16" s="184"/>
      <c r="R16" s="185"/>
      <c r="S16" s="184"/>
      <c r="T16" s="184"/>
      <c r="U16" s="184"/>
    </row>
    <row r="17" spans="1:21" s="181" customFormat="1" ht="14.25" customHeight="1">
      <c r="A17" s="263"/>
      <c r="B17" s="263"/>
      <c r="C17" s="278"/>
      <c r="D17" s="264"/>
      <c r="E17" s="265"/>
      <c r="F17" s="278"/>
      <c r="G17" s="264"/>
      <c r="H17" s="286"/>
      <c r="I17" s="277"/>
      <c r="J17" s="277"/>
      <c r="K17" s="277"/>
      <c r="L17" s="277"/>
      <c r="M17" s="220" t="s">
        <v>306</v>
      </c>
      <c r="N17" s="274"/>
      <c r="O17" s="195"/>
      <c r="Q17" s="184"/>
      <c r="R17" s="185"/>
      <c r="S17" s="184"/>
      <c r="T17" s="184"/>
      <c r="U17" s="184"/>
    </row>
    <row r="18" spans="1:21" s="181" customFormat="1" ht="27" customHeight="1">
      <c r="A18" s="255">
        <v>3</v>
      </c>
      <c r="B18" s="255" t="s">
        <v>28</v>
      </c>
      <c r="C18" s="244" t="s">
        <v>320</v>
      </c>
      <c r="D18" s="245" t="s">
        <v>352</v>
      </c>
      <c r="E18" s="248" t="s">
        <v>87</v>
      </c>
      <c r="F18" s="244" t="s">
        <v>359</v>
      </c>
      <c r="G18" s="245" t="s">
        <v>352</v>
      </c>
      <c r="H18" s="214" t="s">
        <v>321</v>
      </c>
      <c r="I18" s="249">
        <v>0.5</v>
      </c>
      <c r="J18" s="249"/>
      <c r="K18" s="249"/>
      <c r="L18" s="249"/>
      <c r="M18" s="225" t="s">
        <v>292</v>
      </c>
      <c r="N18" s="216">
        <v>117</v>
      </c>
      <c r="O18" s="271">
        <v>382938.43</v>
      </c>
      <c r="Q18" s="184"/>
      <c r="R18" s="185"/>
      <c r="S18" s="184"/>
      <c r="T18" s="184"/>
      <c r="U18" s="184"/>
    </row>
    <row r="19" spans="1:21" s="181" customFormat="1" ht="27" customHeight="1">
      <c r="A19" s="255"/>
      <c r="B19" s="255"/>
      <c r="C19" s="244"/>
      <c r="D19" s="245"/>
      <c r="E19" s="248"/>
      <c r="F19" s="244"/>
      <c r="G19" s="245"/>
      <c r="H19" s="224" t="s">
        <v>322</v>
      </c>
      <c r="I19" s="249"/>
      <c r="J19" s="249"/>
      <c r="K19" s="249"/>
      <c r="L19" s="249"/>
      <c r="M19" s="224" t="s">
        <v>291</v>
      </c>
      <c r="N19" s="216">
        <v>484</v>
      </c>
      <c r="O19" s="271"/>
      <c r="Q19" s="184"/>
      <c r="R19" s="185"/>
      <c r="S19" s="184"/>
      <c r="T19" s="184"/>
      <c r="U19" s="184"/>
    </row>
    <row r="20" spans="1:21">
      <c r="A20" s="212"/>
      <c r="B20" s="213"/>
      <c r="C20" s="193"/>
      <c r="D20" s="197"/>
      <c r="E20" s="222"/>
      <c r="F20" s="216"/>
      <c r="G20" s="197"/>
      <c r="H20" s="196"/>
      <c r="I20" s="199"/>
      <c r="J20" s="199"/>
      <c r="K20" s="199"/>
      <c r="L20" s="199"/>
      <c r="M20" s="224" t="s">
        <v>283</v>
      </c>
      <c r="N20" s="193"/>
      <c r="O20" s="200"/>
      <c r="Q20" s="184"/>
      <c r="R20" s="186"/>
      <c r="S20" s="71"/>
      <c r="T20" s="71"/>
      <c r="U20" s="71"/>
    </row>
    <row r="21" spans="1:21">
      <c r="A21" s="257">
        <v>4</v>
      </c>
      <c r="B21" s="257" t="s">
        <v>32</v>
      </c>
      <c r="C21" s="258" t="s">
        <v>323</v>
      </c>
      <c r="D21" s="259" t="s">
        <v>353</v>
      </c>
      <c r="E21" s="262" t="s">
        <v>87</v>
      </c>
      <c r="F21" s="258" t="s">
        <v>349</v>
      </c>
      <c r="G21" s="259" t="s">
        <v>353</v>
      </c>
      <c r="H21" s="226" t="s">
        <v>324</v>
      </c>
      <c r="I21" s="279">
        <v>0.5</v>
      </c>
      <c r="J21" s="279"/>
      <c r="K21" s="279"/>
      <c r="L21" s="279"/>
      <c r="M21" s="227" t="s">
        <v>290</v>
      </c>
      <c r="N21" s="258">
        <v>50</v>
      </c>
      <c r="O21" s="280">
        <v>53700.98</v>
      </c>
      <c r="Q21" s="71"/>
      <c r="R21" s="187"/>
      <c r="S21" s="71"/>
      <c r="T21" s="71"/>
      <c r="U21" s="71"/>
    </row>
    <row r="22" spans="1:21" ht="16.5" customHeight="1">
      <c r="A22" s="257"/>
      <c r="B22" s="257"/>
      <c r="C22" s="258"/>
      <c r="D22" s="260"/>
      <c r="E22" s="262"/>
      <c r="F22" s="258"/>
      <c r="G22" s="260"/>
      <c r="H22" s="226" t="s">
        <v>325</v>
      </c>
      <c r="I22" s="279"/>
      <c r="J22" s="279"/>
      <c r="K22" s="279"/>
      <c r="L22" s="279"/>
      <c r="M22" s="227" t="s">
        <v>289</v>
      </c>
      <c r="N22" s="258"/>
      <c r="O22" s="280"/>
      <c r="Q22" s="71"/>
      <c r="R22" s="187"/>
      <c r="S22" s="71"/>
      <c r="T22" s="71"/>
      <c r="U22" s="71"/>
    </row>
    <row r="23" spans="1:21">
      <c r="A23" s="255">
        <v>5</v>
      </c>
      <c r="B23" s="255" t="s">
        <v>35</v>
      </c>
      <c r="C23" s="248" t="s">
        <v>326</v>
      </c>
      <c r="D23" s="245" t="s">
        <v>352</v>
      </c>
      <c r="E23" s="248" t="s">
        <v>87</v>
      </c>
      <c r="F23" s="261" t="s">
        <v>355</v>
      </c>
      <c r="G23" s="245" t="s">
        <v>352</v>
      </c>
      <c r="H23" s="214" t="s">
        <v>327</v>
      </c>
      <c r="I23" s="249">
        <v>0.5</v>
      </c>
      <c r="J23" s="249"/>
      <c r="K23" s="249"/>
      <c r="L23" s="249"/>
      <c r="M23" s="228" t="s">
        <v>288</v>
      </c>
      <c r="N23" s="222">
        <v>310</v>
      </c>
      <c r="O23" s="271">
        <v>360904.67</v>
      </c>
    </row>
    <row r="24" spans="1:21" ht="14.25" customHeight="1">
      <c r="A24" s="255"/>
      <c r="B24" s="255"/>
      <c r="C24" s="248"/>
      <c r="D24" s="245"/>
      <c r="E24" s="248"/>
      <c r="F24" s="261"/>
      <c r="G24" s="245"/>
      <c r="H24" s="214" t="s">
        <v>328</v>
      </c>
      <c r="I24" s="249"/>
      <c r="J24" s="249"/>
      <c r="K24" s="249"/>
      <c r="L24" s="249"/>
      <c r="M24" s="228" t="s">
        <v>329</v>
      </c>
      <c r="N24" s="222">
        <v>150</v>
      </c>
      <c r="O24" s="271"/>
    </row>
    <row r="25" spans="1:21" ht="12.75" customHeight="1">
      <c r="A25" s="212"/>
      <c r="B25" s="213"/>
      <c r="C25" s="198"/>
      <c r="D25" s="197"/>
      <c r="E25" s="222"/>
      <c r="F25" s="216"/>
      <c r="G25" s="197"/>
      <c r="H25" s="192"/>
      <c r="I25" s="199"/>
      <c r="J25" s="199"/>
      <c r="K25" s="199"/>
      <c r="L25" s="199"/>
      <c r="M25" s="228" t="s">
        <v>287</v>
      </c>
      <c r="N25" s="198"/>
      <c r="O25" s="200"/>
    </row>
    <row r="26" spans="1:21" ht="12.75" customHeight="1">
      <c r="A26" s="212"/>
      <c r="B26" s="213"/>
      <c r="C26" s="198"/>
      <c r="D26" s="197"/>
      <c r="E26" s="222"/>
      <c r="F26" s="216"/>
      <c r="G26" s="197"/>
      <c r="H26" s="192"/>
      <c r="I26" s="199"/>
      <c r="J26" s="199"/>
      <c r="K26" s="199"/>
      <c r="L26" s="199"/>
      <c r="M26" s="201"/>
      <c r="N26" s="198"/>
      <c r="O26" s="200"/>
    </row>
    <row r="27" spans="1:21" ht="13.5" customHeight="1">
      <c r="A27" s="253">
        <v>6</v>
      </c>
      <c r="B27" s="256" t="s">
        <v>311</v>
      </c>
      <c r="C27" s="252" t="s">
        <v>330</v>
      </c>
      <c r="D27" s="250" t="s">
        <v>352</v>
      </c>
      <c r="E27" s="252" t="s">
        <v>87</v>
      </c>
      <c r="F27" s="251" t="s">
        <v>354</v>
      </c>
      <c r="G27" s="250" t="s">
        <v>352</v>
      </c>
      <c r="H27" s="230" t="s">
        <v>331</v>
      </c>
      <c r="I27" s="281">
        <v>0.5</v>
      </c>
      <c r="J27" s="282"/>
      <c r="K27" s="282"/>
      <c r="L27" s="282"/>
      <c r="M27" s="231" t="s">
        <v>333</v>
      </c>
      <c r="N27" s="252">
        <v>138</v>
      </c>
      <c r="O27" s="283">
        <v>96377.41</v>
      </c>
    </row>
    <row r="28" spans="1:21" ht="14.25" customHeight="1">
      <c r="A28" s="253"/>
      <c r="B28" s="256"/>
      <c r="C28" s="252"/>
      <c r="D28" s="250"/>
      <c r="E28" s="252"/>
      <c r="F28" s="251"/>
      <c r="G28" s="250"/>
      <c r="H28" s="230" t="s">
        <v>332</v>
      </c>
      <c r="I28" s="282"/>
      <c r="J28" s="282"/>
      <c r="K28" s="282"/>
      <c r="L28" s="282"/>
      <c r="M28" s="231" t="s">
        <v>307</v>
      </c>
      <c r="N28" s="252"/>
      <c r="O28" s="283"/>
    </row>
    <row r="29" spans="1:21" ht="14.25" customHeight="1">
      <c r="A29" s="253"/>
      <c r="B29" s="256"/>
      <c r="C29" s="252"/>
      <c r="D29" s="250"/>
      <c r="E29" s="223"/>
      <c r="F29" s="251"/>
      <c r="G29" s="250"/>
      <c r="H29" s="202"/>
      <c r="I29" s="205"/>
      <c r="J29" s="205"/>
      <c r="K29" s="205"/>
      <c r="L29" s="205"/>
      <c r="M29" s="203"/>
      <c r="N29" s="204"/>
      <c r="O29" s="206"/>
    </row>
    <row r="30" spans="1:21" ht="31.5" customHeight="1">
      <c r="A30" s="255">
        <v>7</v>
      </c>
      <c r="B30" s="247" t="s">
        <v>147</v>
      </c>
      <c r="C30" s="248" t="s">
        <v>334</v>
      </c>
      <c r="D30" s="284" t="s">
        <v>352</v>
      </c>
      <c r="E30" s="248" t="s">
        <v>87</v>
      </c>
      <c r="F30" s="254" t="s">
        <v>356</v>
      </c>
      <c r="G30" s="284" t="s">
        <v>352</v>
      </c>
      <c r="H30" s="214" t="s">
        <v>341</v>
      </c>
      <c r="I30" s="249">
        <v>1</v>
      </c>
      <c r="J30" s="249"/>
      <c r="K30" s="249"/>
      <c r="L30" s="249"/>
      <c r="M30" s="232" t="s">
        <v>337</v>
      </c>
      <c r="N30" s="244">
        <v>132</v>
      </c>
      <c r="O30" s="271">
        <v>47702.2</v>
      </c>
    </row>
    <row r="31" spans="1:21" ht="12.75" customHeight="1">
      <c r="A31" s="255"/>
      <c r="B31" s="247"/>
      <c r="C31" s="248"/>
      <c r="D31" s="284"/>
      <c r="E31" s="248"/>
      <c r="F31" s="254"/>
      <c r="G31" s="284"/>
      <c r="H31" s="214" t="s">
        <v>340</v>
      </c>
      <c r="I31" s="249"/>
      <c r="J31" s="249"/>
      <c r="K31" s="249"/>
      <c r="L31" s="249"/>
      <c r="M31" s="217" t="s">
        <v>342</v>
      </c>
      <c r="N31" s="244"/>
      <c r="O31" s="271"/>
    </row>
    <row r="32" spans="1:21" ht="15.75" customHeight="1">
      <c r="A32" s="255"/>
      <c r="B32" s="247"/>
      <c r="C32" s="248"/>
      <c r="D32" s="284"/>
      <c r="E32" s="248"/>
      <c r="F32" s="254"/>
      <c r="G32" s="284"/>
      <c r="H32" s="217"/>
      <c r="I32" s="249">
        <v>1</v>
      </c>
      <c r="J32" s="249"/>
      <c r="K32" s="249"/>
      <c r="L32" s="249"/>
      <c r="M32" s="217" t="s">
        <v>335</v>
      </c>
      <c r="N32" s="244">
        <v>817</v>
      </c>
      <c r="O32" s="271">
        <v>174383.16</v>
      </c>
    </row>
    <row r="33" spans="1:15" ht="13.5" customHeight="1">
      <c r="A33" s="255"/>
      <c r="B33" s="247"/>
      <c r="C33" s="248"/>
      <c r="D33" s="284"/>
      <c r="E33" s="248"/>
      <c r="F33" s="254"/>
      <c r="G33" s="284"/>
      <c r="H33" s="214"/>
      <c r="I33" s="249"/>
      <c r="J33" s="249"/>
      <c r="K33" s="249"/>
      <c r="L33" s="249"/>
      <c r="M33" s="217" t="s">
        <v>338</v>
      </c>
      <c r="N33" s="244"/>
      <c r="O33" s="271"/>
    </row>
    <row r="34" spans="1:15">
      <c r="A34" s="255"/>
      <c r="B34" s="247"/>
      <c r="C34" s="248"/>
      <c r="D34" s="284"/>
      <c r="E34" s="248"/>
      <c r="F34" s="254"/>
      <c r="G34" s="284"/>
      <c r="H34" s="214" t="s">
        <v>341</v>
      </c>
      <c r="I34" s="249"/>
      <c r="J34" s="249"/>
      <c r="K34" s="249"/>
      <c r="L34" s="249"/>
      <c r="M34" s="217" t="s">
        <v>339</v>
      </c>
      <c r="N34" s="244"/>
      <c r="O34" s="271"/>
    </row>
    <row r="35" spans="1:15" ht="12.75" customHeight="1">
      <c r="A35" s="255"/>
      <c r="B35" s="247"/>
      <c r="C35" s="248"/>
      <c r="D35" s="284"/>
      <c r="E35" s="248"/>
      <c r="F35" s="254"/>
      <c r="G35" s="284"/>
      <c r="H35" s="214" t="s">
        <v>340</v>
      </c>
      <c r="I35" s="249"/>
      <c r="J35" s="249"/>
      <c r="K35" s="249"/>
      <c r="L35" s="249"/>
      <c r="M35" s="217" t="s">
        <v>286</v>
      </c>
      <c r="N35" s="244"/>
      <c r="O35" s="271"/>
    </row>
    <row r="36" spans="1:15" ht="12" customHeight="1">
      <c r="A36" s="255"/>
      <c r="B36" s="247"/>
      <c r="C36" s="248"/>
      <c r="D36" s="284"/>
      <c r="E36" s="248"/>
      <c r="F36" s="254"/>
      <c r="G36" s="284"/>
      <c r="H36" s="196"/>
      <c r="I36" s="249"/>
      <c r="J36" s="249"/>
      <c r="K36" s="249"/>
      <c r="L36" s="249"/>
      <c r="M36" s="218" t="s">
        <v>336</v>
      </c>
      <c r="N36" s="244"/>
      <c r="O36" s="271"/>
    </row>
    <row r="37" spans="1:15" ht="12" customHeight="1">
      <c r="A37" s="255"/>
      <c r="B37" s="247"/>
      <c r="C37" s="248"/>
      <c r="D37" s="207"/>
      <c r="E37" s="248"/>
      <c r="F37" s="254"/>
      <c r="G37" s="207"/>
      <c r="H37" s="196"/>
      <c r="I37" s="199"/>
      <c r="J37" s="199"/>
      <c r="K37" s="199"/>
      <c r="L37" s="199"/>
      <c r="M37" s="194"/>
      <c r="N37" s="193"/>
      <c r="O37" s="200"/>
    </row>
    <row r="38" spans="1:15" ht="12.75" customHeight="1">
      <c r="A38" s="288">
        <v>8</v>
      </c>
      <c r="B38" s="256" t="s">
        <v>45</v>
      </c>
      <c r="C38" s="252" t="s">
        <v>343</v>
      </c>
      <c r="D38" s="250" t="s">
        <v>358</v>
      </c>
      <c r="E38" s="252" t="str">
        <f>+E30</f>
        <v>Ratificada</v>
      </c>
      <c r="F38" s="251" t="s">
        <v>357</v>
      </c>
      <c r="G38" s="250" t="s">
        <v>358</v>
      </c>
      <c r="H38" s="229" t="s">
        <v>344</v>
      </c>
      <c r="I38" s="287">
        <v>0.5</v>
      </c>
      <c r="J38" s="287"/>
      <c r="K38" s="287"/>
      <c r="L38" s="287"/>
      <c r="M38" s="233" t="s">
        <v>285</v>
      </c>
      <c r="N38" s="234">
        <v>150</v>
      </c>
      <c r="O38" s="235">
        <v>51921.61</v>
      </c>
    </row>
    <row r="39" spans="1:15" s="181" customFormat="1" ht="15" customHeight="1">
      <c r="A39" s="288"/>
      <c r="B39" s="256"/>
      <c r="C39" s="252"/>
      <c r="D39" s="250"/>
      <c r="E39" s="252"/>
      <c r="F39" s="251"/>
      <c r="G39" s="250"/>
      <c r="H39" s="229" t="s">
        <v>344</v>
      </c>
      <c r="I39" s="287">
        <v>0.5</v>
      </c>
      <c r="J39" s="287"/>
      <c r="K39" s="287"/>
      <c r="L39" s="287"/>
      <c r="M39" s="233" t="s">
        <v>284</v>
      </c>
      <c r="N39" s="234">
        <v>150</v>
      </c>
      <c r="O39" s="235">
        <v>57836.11</v>
      </c>
    </row>
    <row r="40" spans="1:15">
      <c r="A40" s="288"/>
      <c r="B40" s="256"/>
      <c r="C40" s="252"/>
      <c r="D40" s="250"/>
      <c r="E40" s="252"/>
      <c r="F40" s="251"/>
      <c r="G40" s="250"/>
      <c r="H40" s="208"/>
      <c r="I40" s="211"/>
      <c r="J40" s="211"/>
      <c r="K40" s="211"/>
      <c r="L40" s="211"/>
      <c r="M40" s="231" t="s">
        <v>283</v>
      </c>
      <c r="N40" s="209"/>
      <c r="O40" s="210"/>
    </row>
    <row r="41" spans="1:15">
      <c r="A41" s="255">
        <v>9</v>
      </c>
      <c r="B41" s="255" t="s">
        <v>313</v>
      </c>
      <c r="C41" s="244" t="s">
        <v>345</v>
      </c>
      <c r="D41" s="245" t="s">
        <v>361</v>
      </c>
      <c r="E41" s="244" t="str">
        <f>+E38</f>
        <v>Ratificada</v>
      </c>
      <c r="F41" s="244" t="s">
        <v>350</v>
      </c>
      <c r="G41" s="245" t="s">
        <v>361</v>
      </c>
      <c r="H41" s="193"/>
      <c r="I41" s="249">
        <v>0.5</v>
      </c>
      <c r="J41" s="249"/>
      <c r="K41" s="249"/>
      <c r="L41" s="249"/>
      <c r="M41" s="236" t="s">
        <v>347</v>
      </c>
      <c r="N41" s="216">
        <v>77</v>
      </c>
      <c r="O41" s="243">
        <v>77641.36</v>
      </c>
    </row>
    <row r="42" spans="1:15">
      <c r="A42" s="255"/>
      <c r="B42" s="255"/>
      <c r="C42" s="244"/>
      <c r="D42" s="246"/>
      <c r="E42" s="244"/>
      <c r="F42" s="244"/>
      <c r="G42" s="246"/>
      <c r="H42" s="236" t="s">
        <v>346</v>
      </c>
      <c r="I42" s="249"/>
      <c r="J42" s="249"/>
      <c r="K42" s="249"/>
      <c r="L42" s="249"/>
      <c r="M42" s="236" t="s">
        <v>348</v>
      </c>
      <c r="N42" s="216">
        <v>85</v>
      </c>
      <c r="O42" s="244"/>
    </row>
    <row r="43" spans="1:15">
      <c r="A43" s="255"/>
      <c r="B43" s="255"/>
      <c r="C43" s="244"/>
      <c r="D43" s="246"/>
      <c r="E43" s="244"/>
      <c r="F43" s="244"/>
      <c r="G43" s="246"/>
      <c r="H43" s="193"/>
      <c r="I43" s="249"/>
      <c r="J43" s="249"/>
      <c r="K43" s="249"/>
      <c r="L43" s="249"/>
      <c r="M43" s="236" t="s">
        <v>283</v>
      </c>
      <c r="N43" s="193"/>
      <c r="O43" s="244"/>
    </row>
    <row r="44" spans="1:15">
      <c r="A44" s="191"/>
      <c r="B44" s="190"/>
      <c r="C44" s="180"/>
      <c r="D44" s="189"/>
      <c r="E44" s="180"/>
      <c r="F44" s="39"/>
      <c r="G44" s="189"/>
      <c r="H44" s="40"/>
      <c r="I44" s="179"/>
      <c r="J44" s="179"/>
      <c r="K44" s="179"/>
      <c r="L44" s="179"/>
      <c r="M44" s="178"/>
      <c r="O44" s="177"/>
    </row>
    <row r="45" spans="1:15">
      <c r="A45" s="188" t="s">
        <v>282</v>
      </c>
      <c r="B45" s="9"/>
      <c r="C45" s="9"/>
      <c r="D45" s="9"/>
      <c r="E45" s="9"/>
      <c r="F45" s="18"/>
      <c r="G45" s="9"/>
      <c r="H45" s="38"/>
      <c r="I45" s="9"/>
      <c r="J45" s="9"/>
      <c r="K45" s="9"/>
      <c r="L45" s="9"/>
      <c r="M45" s="9"/>
      <c r="N45" s="18"/>
      <c r="O45" s="9"/>
    </row>
    <row r="46" spans="1:15">
      <c r="A46" s="188" t="s">
        <v>53</v>
      </c>
    </row>
    <row r="47" spans="1:15">
      <c r="A47" s="188" t="s">
        <v>281</v>
      </c>
      <c r="B47" s="237">
        <v>42012</v>
      </c>
    </row>
    <row r="48" spans="1:15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176"/>
    </row>
    <row r="49" spans="1:13">
      <c r="A49" s="41"/>
    </row>
    <row r="50" spans="1:13">
      <c r="A50" s="40"/>
    </row>
    <row r="51" spans="1:13">
      <c r="A51" s="285" t="s">
        <v>304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176"/>
    </row>
    <row r="52" spans="1:13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176"/>
    </row>
    <row r="53" spans="1:13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176"/>
    </row>
    <row r="54" spans="1:13">
      <c r="A54" s="40"/>
    </row>
    <row r="70" ht="27" customHeight="1"/>
  </sheetData>
  <mergeCells count="110">
    <mergeCell ref="A53:L53"/>
    <mergeCell ref="A51:L52"/>
    <mergeCell ref="D30:D36"/>
    <mergeCell ref="B41:B43"/>
    <mergeCell ref="A41:A43"/>
    <mergeCell ref="I8:L11"/>
    <mergeCell ref="E18:E19"/>
    <mergeCell ref="F18:F19"/>
    <mergeCell ref="E8:E11"/>
    <mergeCell ref="F8:F11"/>
    <mergeCell ref="F12:F17"/>
    <mergeCell ref="G12:G17"/>
    <mergeCell ref="H12:H13"/>
    <mergeCell ref="H14:H15"/>
    <mergeCell ref="H16:H17"/>
    <mergeCell ref="I38:L38"/>
    <mergeCell ref="I39:L39"/>
    <mergeCell ref="A48:L48"/>
    <mergeCell ref="I23:L24"/>
    <mergeCell ref="A38:A40"/>
    <mergeCell ref="D27:D29"/>
    <mergeCell ref="B38:B40"/>
    <mergeCell ref="C38:C40"/>
    <mergeCell ref="D38:D40"/>
    <mergeCell ref="G21:G22"/>
    <mergeCell ref="I21:L22"/>
    <mergeCell ref="G23:G24"/>
    <mergeCell ref="O23:O24"/>
    <mergeCell ref="O30:O31"/>
    <mergeCell ref="I32:L36"/>
    <mergeCell ref="N32:N36"/>
    <mergeCell ref="O32:O36"/>
    <mergeCell ref="N30:N31"/>
    <mergeCell ref="N21:N22"/>
    <mergeCell ref="O21:O22"/>
    <mergeCell ref="I27:L28"/>
    <mergeCell ref="O27:O28"/>
    <mergeCell ref="G27:G29"/>
    <mergeCell ref="N27:N28"/>
    <mergeCell ref="G30:G36"/>
    <mergeCell ref="N6:N7"/>
    <mergeCell ref="G18:G19"/>
    <mergeCell ref="I18:L19"/>
    <mergeCell ref="O6:O7"/>
    <mergeCell ref="A2:O2"/>
    <mergeCell ref="A3:O3"/>
    <mergeCell ref="A6:A7"/>
    <mergeCell ref="B6:B7"/>
    <mergeCell ref="C6:C7"/>
    <mergeCell ref="D6:D7"/>
    <mergeCell ref="E6:E7"/>
    <mergeCell ref="O8:O11"/>
    <mergeCell ref="H9:H11"/>
    <mergeCell ref="A8:A11"/>
    <mergeCell ref="B8:B11"/>
    <mergeCell ref="C8:C11"/>
    <mergeCell ref="D8:D11"/>
    <mergeCell ref="O18:O19"/>
    <mergeCell ref="N16:N17"/>
    <mergeCell ref="I12:L17"/>
    <mergeCell ref="N12:N13"/>
    <mergeCell ref="N14:N15"/>
    <mergeCell ref="G8:G11"/>
    <mergeCell ref="C12:C17"/>
    <mergeCell ref="B12:B17"/>
    <mergeCell ref="D12:D17"/>
    <mergeCell ref="A12:A17"/>
    <mergeCell ref="E12:E17"/>
    <mergeCell ref="H6:H7"/>
    <mergeCell ref="I6:L7"/>
    <mergeCell ref="M6:M7"/>
    <mergeCell ref="F6:F7"/>
    <mergeCell ref="G6:G7"/>
    <mergeCell ref="A27:A29"/>
    <mergeCell ref="F27:F29"/>
    <mergeCell ref="F30:F37"/>
    <mergeCell ref="A30:A37"/>
    <mergeCell ref="A18:A19"/>
    <mergeCell ref="B18:B19"/>
    <mergeCell ref="C18:C19"/>
    <mergeCell ref="D18:D19"/>
    <mergeCell ref="E27:E28"/>
    <mergeCell ref="C27:C29"/>
    <mergeCell ref="B27:B29"/>
    <mergeCell ref="A23:A24"/>
    <mergeCell ref="B23:B24"/>
    <mergeCell ref="A21:A22"/>
    <mergeCell ref="B21:B22"/>
    <mergeCell ref="C21:C22"/>
    <mergeCell ref="D21:D22"/>
    <mergeCell ref="C23:C24"/>
    <mergeCell ref="D23:D24"/>
    <mergeCell ref="E23:E24"/>
    <mergeCell ref="F23:F24"/>
    <mergeCell ref="E21:E22"/>
    <mergeCell ref="F21:F22"/>
    <mergeCell ref="O41:O43"/>
    <mergeCell ref="D41:D43"/>
    <mergeCell ref="G41:G43"/>
    <mergeCell ref="B30:B37"/>
    <mergeCell ref="C30:C37"/>
    <mergeCell ref="E30:E37"/>
    <mergeCell ref="I30:L31"/>
    <mergeCell ref="C41:C43"/>
    <mergeCell ref="I41:L43"/>
    <mergeCell ref="G38:G40"/>
    <mergeCell ref="F41:F43"/>
    <mergeCell ref="E41:E43"/>
    <mergeCell ref="F38:F40"/>
    <mergeCell ref="E38:E40"/>
  </mergeCells>
  <phoneticPr fontId="8" type="noConversion"/>
  <pageMargins left="0.70866141732283472" right="0.35433070866141736" top="0.15748031496062992" bottom="0.19685039370078741" header="0.15748031496062992" footer="0.19685039370078741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2014- 9 muni</vt:lpstr>
      <vt:lpstr>2013-2014 (1)</vt:lpstr>
      <vt:lpstr>2012-2013</vt:lpstr>
      <vt:lpstr>Hoja2</vt:lpstr>
      <vt:lpstr>Est. vehicular playa 2015</vt:lpstr>
      <vt:lpstr>'2012-2013'!Área_de_impresión</vt:lpstr>
      <vt:lpstr>'2013-2014 (1)'!Área_de_impresión</vt:lpstr>
      <vt:lpstr>'2014- 9 muni'!Área_de_impresión</vt:lpstr>
      <vt:lpstr>'Est. vehicular playa 2015'!Área_de_impresión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2014-01-29T20:32:11Z</cp:lastPrinted>
  <dcterms:created xsi:type="dcterms:W3CDTF">2011-12-28T15:02:20Z</dcterms:created>
  <dcterms:modified xsi:type="dcterms:W3CDTF">2015-01-10T16:06:24Z</dcterms:modified>
</cp:coreProperties>
</file>